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Group Communications\01 PCH\Impact Reports\Group Impact Report\2021\_FINAL\"/>
    </mc:Choice>
  </mc:AlternateContent>
  <xr:revisionPtr revIDLastSave="0" documentId="13_ncr:1_{B9A34771-B564-4F8C-A56C-6102BA55A571}" xr6:coauthVersionLast="47" xr6:coauthVersionMax="47" xr10:uidLastSave="{00000000-0000-0000-0000-000000000000}"/>
  <bookViews>
    <workbookView xWindow="-120" yWindow="-120" windowWidth="25440" windowHeight="15390" xr2:uid="{48C84E44-CEB2-44C3-85B2-E520EC4B1B73}"/>
  </bookViews>
  <sheets>
    <sheet name="0_Content " sheetId="5" r:id="rId1"/>
    <sheet name="0.1_Index" sheetId="16" r:id="rId2"/>
    <sheet name="1.1_Environmental perfomance" sheetId="2" r:id="rId3"/>
    <sheet name="1.2 Sustainable lending" sheetId="3" r:id="rId4"/>
    <sheet name="2.1 Customers" sheetId="6" r:id="rId5"/>
    <sheet name="2.2 Employees" sheetId="7" r:id="rId6"/>
    <sheet name="2.3 Supply chain" sheetId="29" r:id="rId7"/>
    <sheet name="2.4 Economic development" sheetId="8" r:id="rId8"/>
    <sheet name="2.5 Prudent risk" sheetId="12" r:id="rId9"/>
    <sheet name="2.6 Sustainability context" sheetId="28" r:id="rId10"/>
    <sheet name="3.1 Compliance" sheetId="10" r:id="rId11"/>
    <sheet name="3.2 Crime prevention" sheetId="11" r:id="rId12"/>
    <sheet name="3.3 Memberships and donations" sheetId="31" r:id="rId13"/>
    <sheet name="4.1 Glossary and definitions" sheetId="15" r:id="rId14"/>
  </sheets>
  <definedNames>
    <definedName name="_xlnm._FilterDatabase" localSheetId="1" hidden="1">'0.1_Index'!$B$4:$G$287</definedName>
    <definedName name="_xlnm._FilterDatabase" localSheetId="13" hidden="1">'4.1 Glossary and definitions'!$B$5:$C$23</definedName>
    <definedName name="_xlnm.Print_Area" localSheetId="2">'1.1_Environmental perfomance'!$B$26:$S$132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8" i="3" l="1"/>
  <c r="C157" i="3" l="1"/>
  <c r="P157" i="3" l="1"/>
  <c r="D12" i="3"/>
  <c r="E12" i="3"/>
  <c r="F12" i="3"/>
  <c r="G12" i="3"/>
  <c r="H12" i="3"/>
  <c r="I12" i="3"/>
  <c r="J12" i="3"/>
  <c r="K12" i="3"/>
  <c r="L12" i="3"/>
  <c r="M12" i="3"/>
  <c r="N12" i="3"/>
  <c r="O12" i="3"/>
  <c r="P12" i="3"/>
  <c r="Q12" i="3"/>
  <c r="C12" i="3"/>
  <c r="S79" i="2"/>
  <c r="S119" i="2"/>
  <c r="S120" i="2"/>
  <c r="S122" i="2"/>
  <c r="S124" i="2"/>
  <c r="S125" i="2"/>
  <c r="S118" i="2"/>
  <c r="S31" i="2"/>
  <c r="S32" i="2"/>
  <c r="S33" i="2"/>
  <c r="S34" i="2"/>
  <c r="S35" i="2"/>
  <c r="S36" i="2"/>
  <c r="S37" i="2"/>
  <c r="S38" i="2"/>
  <c r="S39" i="2"/>
  <c r="S40" i="2"/>
  <c r="S41" i="2"/>
  <c r="S42" i="2"/>
  <c r="S43" i="2"/>
  <c r="S44" i="2"/>
  <c r="S45" i="2"/>
  <c r="S46" i="2"/>
  <c r="S47" i="2"/>
  <c r="S48" i="2"/>
  <c r="S30" i="2"/>
  <c r="S15" i="2"/>
  <c r="S16" i="2"/>
  <c r="S17" i="2"/>
  <c r="S18" i="2"/>
  <c r="S19" i="2"/>
  <c r="S20" i="2"/>
  <c r="S21" i="2"/>
  <c r="S22" i="2"/>
  <c r="S23" i="2"/>
  <c r="S24" i="2"/>
  <c r="S14" i="2"/>
  <c r="Q23" i="6" l="1"/>
  <c r="Q22" i="6"/>
  <c r="Q13" i="6"/>
  <c r="E27" i="6"/>
  <c r="E30" i="8" l="1"/>
  <c r="Q25" i="6"/>
  <c r="Q24" i="6"/>
  <c r="N27" i="6"/>
  <c r="N30" i="8" s="1"/>
  <c r="K27" i="6"/>
  <c r="K30" i="8" s="1"/>
  <c r="Q26" i="6"/>
  <c r="H27" i="6"/>
  <c r="H30" i="8" s="1"/>
  <c r="Q12" i="6"/>
  <c r="Q11" i="6"/>
  <c r="Q10" i="6"/>
  <c r="Q9" i="6"/>
  <c r="Q8" i="6"/>
  <c r="Q27" i="6" l="1"/>
  <c r="Q114" i="7"/>
  <c r="P114" i="7"/>
  <c r="O114" i="7"/>
  <c r="K51" i="7"/>
  <c r="Q30" i="8" l="1"/>
  <c r="Q10" i="8"/>
  <c r="Q9" i="8"/>
  <c r="Q8" i="8"/>
  <c r="Q167" i="7" l="1"/>
  <c r="S78" i="2"/>
  <c r="Q12" i="11"/>
  <c r="Q11" i="11"/>
  <c r="Q9" i="11"/>
  <c r="Q8" i="11"/>
  <c r="Q7" i="11"/>
  <c r="S131" i="2"/>
  <c r="S111" i="2"/>
  <c r="S110" i="2"/>
  <c r="S99" i="2"/>
  <c r="S100" i="2"/>
  <c r="S101" i="2"/>
  <c r="S102" i="2"/>
  <c r="S98" i="2"/>
  <c r="S74" i="2"/>
  <c r="S75" i="2"/>
  <c r="S76" i="2"/>
  <c r="S80" i="2"/>
  <c r="S81" i="2"/>
  <c r="S83" i="2"/>
  <c r="S84" i="2"/>
  <c r="S85" i="2"/>
  <c r="S87" i="2"/>
  <c r="S88" i="2"/>
  <c r="S89" i="2"/>
  <c r="S90" i="2"/>
  <c r="S91" i="2"/>
  <c r="S92" i="2"/>
  <c r="S73" i="2"/>
  <c r="S67" i="2"/>
  <c r="S55" i="2"/>
  <c r="S56" i="2"/>
  <c r="S57" i="2"/>
  <c r="S58" i="2"/>
  <c r="S59" i="2"/>
  <c r="S60" i="2"/>
  <c r="S61" i="2"/>
  <c r="S62" i="2"/>
  <c r="S63" i="2"/>
  <c r="S64" i="2"/>
  <c r="S65" i="2"/>
  <c r="S66" i="2"/>
  <c r="S54" i="2"/>
  <c r="S7" i="2"/>
  <c r="S8" i="2"/>
  <c r="L24" i="8"/>
  <c r="I24" i="8"/>
  <c r="F24" i="8"/>
  <c r="C24" i="8"/>
  <c r="L164" i="7"/>
  <c r="O164" i="7" s="1"/>
  <c r="L13" i="6"/>
  <c r="I13" i="6"/>
  <c r="F13" i="6"/>
  <c r="C13" i="6"/>
  <c r="F109" i="3"/>
  <c r="F101" i="3"/>
  <c r="F95" i="3"/>
  <c r="F8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tc={2A0E1B0C-345D-40A7-B2AD-DC91215B5A82}</author>
  </authors>
  <commentList>
    <comment ref="B22" authorId="0" shapeId="0" xr:uid="{2A0E1B0C-345D-40A7-B2AD-DC91215B5A82}">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@Rhona Iveth Geiger, PCH - We should remove here the footnote from last year that 2020 data is preliminary. For 2021 we will see before its finalized as we still wait approval from 2 institutions as of today.
Reply:
    Yes</t>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7">
    <s v="PCHD12VPDB04_STATS OpStatCubes2 Opstat"/>
    <s v="[Categories].[Reporting Categories Hierarchy].&amp;[5.E1]"/>
    <s v="[Distributions].[Distributions Hierarchy].&amp;[8.3E1]"/>
    <s v="[Package - Information].[Country].&amp;[Germany]"/>
    <s v="[Measure Types].[Measure Types Hierarchy].&amp;[6.]"/>
    <s v="[Measures].[Number]"/>
    <s v="[Package - Reporting Date].[Dates Hierarchy].[Year].&amp;[2021].&amp;[12]"/>
  </metadataStrings>
  <mdxMetadata count="1">
    <mdx n="0" f="v">
      <t c="6">
        <n x="1"/>
        <n x="2"/>
        <n x="3"/>
        <n x="4"/>
        <n x="5"/>
        <n x="6"/>
      </t>
    </mdx>
  </mdxMetadata>
  <valueMetadata count="1">
    <bk>
      <rc t="1" v="0"/>
    </bk>
  </valueMetadata>
</metadata>
</file>

<file path=xl/sharedStrings.xml><?xml version="1.0" encoding="utf-8"?>
<sst xmlns="http://schemas.openxmlformats.org/spreadsheetml/2006/main" count="2770" uniqueCount="701">
  <si>
    <t>Impact Report Datasheet 2021</t>
  </si>
  <si>
    <t>This datasheet summarises our progress on key sustainability indicators. It provides supplementary information for our Impact Report and Annual Report.</t>
  </si>
  <si>
    <t>Index of indicators</t>
  </si>
  <si>
    <t>1. Environmental indicators</t>
  </si>
  <si>
    <t>1.1 Internal environmental performance</t>
  </si>
  <si>
    <t>1.2 Sustainable lending and investment</t>
  </si>
  <si>
    <t>2. Social indicators</t>
  </si>
  <si>
    <t>2.1 Customers</t>
  </si>
  <si>
    <t>2.2 Employees</t>
  </si>
  <si>
    <t>2.3 Supply chain</t>
  </si>
  <si>
    <t>2.4 Economic development</t>
  </si>
  <si>
    <t>2.5 Prudent risk</t>
  </si>
  <si>
    <t>2.6 Sustainability context</t>
  </si>
  <si>
    <t>3. Governance indicators</t>
  </si>
  <si>
    <t>3.1 Compliance</t>
  </si>
  <si>
    <t>4. Other</t>
  </si>
  <si>
    <t>4.1 Glossary and definitions</t>
  </si>
  <si>
    <t>Back to content</t>
  </si>
  <si>
    <t>Indicator Index</t>
  </si>
  <si>
    <t>No.</t>
  </si>
  <si>
    <t>Type</t>
  </si>
  <si>
    <t>no.of sheet</t>
  </si>
  <si>
    <t>Sheet</t>
  </si>
  <si>
    <t>Table Name</t>
  </si>
  <si>
    <t>Indicator</t>
  </si>
  <si>
    <t>Environmental</t>
  </si>
  <si>
    <t>Internal environmental performance</t>
  </si>
  <si>
    <t xml:space="preserve">General data </t>
  </si>
  <si>
    <t>Staff</t>
  </si>
  <si>
    <t>Area</t>
  </si>
  <si>
    <t>Total energy consumption</t>
  </si>
  <si>
    <t>Total energy consumption within organisation</t>
  </si>
  <si>
    <t xml:space="preserve">Relative energy consumption </t>
  </si>
  <si>
    <t>Non-renewable fuel consumed</t>
  </si>
  <si>
    <t>Renewable fuel consumed</t>
  </si>
  <si>
    <t xml:space="preserve">Purchased electricity </t>
  </si>
  <si>
    <t>Purchased heating</t>
  </si>
  <si>
    <t xml:space="preserve">RE electricity produced and sold </t>
  </si>
  <si>
    <t>Building energy</t>
  </si>
  <si>
    <t>Own PV plants installed capacity</t>
  </si>
  <si>
    <t>Electricity production (fed into the grid, FiT)</t>
  </si>
  <si>
    <t>Electricity production (own consumption)</t>
  </si>
  <si>
    <t>Total energy consumption of buildings</t>
  </si>
  <si>
    <t>Electricity energy consumption</t>
  </si>
  <si>
    <t>Heating energy consumption</t>
  </si>
  <si>
    <t>Generators</t>
  </si>
  <si>
    <t>Transport</t>
  </si>
  <si>
    <t>Vehicle energy consumption</t>
  </si>
  <si>
    <t>Vehicles mileage</t>
  </si>
  <si>
    <t>Fuel efficiency</t>
  </si>
  <si>
    <t>Share of hybrid and e-cars</t>
  </si>
  <si>
    <t>All vehicles (average over the year)</t>
  </si>
  <si>
    <t>All vehicles (Dec)</t>
  </si>
  <si>
    <t>Gasoline (Dec)</t>
  </si>
  <si>
    <t>Diesel (Dec)</t>
  </si>
  <si>
    <t>Electric (Dec)</t>
  </si>
  <si>
    <t>Hybrid (Dec)</t>
  </si>
  <si>
    <t>Hybrid plug-in (Dec)</t>
  </si>
  <si>
    <t>Number of flights</t>
  </si>
  <si>
    <t>Distance of flights</t>
  </si>
  <si>
    <t xml:space="preserve">CO2 emissions </t>
  </si>
  <si>
    <r>
      <t>Total gross CO</t>
    </r>
    <r>
      <rPr>
        <vertAlign val="subscript"/>
        <sz val="11"/>
        <rFont val="Arial"/>
        <family val="2"/>
      </rPr>
      <t>2</t>
    </r>
    <r>
      <rPr>
        <sz val="11"/>
        <rFont val="Arial"/>
        <family val="2"/>
      </rPr>
      <t xml:space="preserve"> emissions </t>
    </r>
  </si>
  <si>
    <r>
      <t>Relative total gross CO</t>
    </r>
    <r>
      <rPr>
        <vertAlign val="subscript"/>
        <sz val="11"/>
        <rFont val="Arial"/>
        <family val="2"/>
      </rPr>
      <t>2</t>
    </r>
    <r>
      <rPr>
        <sz val="11"/>
        <rFont val="Arial"/>
        <family val="2"/>
      </rPr>
      <t xml:space="preserve"> emissions </t>
    </r>
  </si>
  <si>
    <r>
      <t>Gross CO</t>
    </r>
    <r>
      <rPr>
        <vertAlign val="subscript"/>
        <sz val="11"/>
        <rFont val="Arial"/>
        <family val="2"/>
      </rPr>
      <t>2</t>
    </r>
    <r>
      <rPr>
        <sz val="11"/>
        <rFont val="Arial"/>
        <family val="2"/>
      </rPr>
      <t xml:space="preserve"> emissions by scope</t>
    </r>
  </si>
  <si>
    <t>Scope 1</t>
  </si>
  <si>
    <t>Scope 2 location-based</t>
  </si>
  <si>
    <t>Scope 2 market-based</t>
  </si>
  <si>
    <t>Scope 3</t>
  </si>
  <si>
    <r>
      <t>Relative CO</t>
    </r>
    <r>
      <rPr>
        <vertAlign val="subscript"/>
        <sz val="11"/>
        <rFont val="Arial"/>
        <family val="2"/>
      </rPr>
      <t>2</t>
    </r>
    <r>
      <rPr>
        <sz val="11"/>
        <rFont val="Arial"/>
        <family val="2"/>
      </rPr>
      <t xml:space="preserve"> emissions by scope</t>
    </r>
  </si>
  <si>
    <r>
      <t>Gross CO</t>
    </r>
    <r>
      <rPr>
        <vertAlign val="subscript"/>
        <sz val="11"/>
        <rFont val="Arial"/>
        <family val="2"/>
      </rPr>
      <t>2</t>
    </r>
    <r>
      <rPr>
        <sz val="11"/>
        <rFont val="Arial"/>
        <family val="2"/>
      </rPr>
      <t xml:space="preserve"> emissions by main origins</t>
    </r>
  </si>
  <si>
    <t>Road travel</t>
  </si>
  <si>
    <t>Air travel</t>
  </si>
  <si>
    <t>Electricity</t>
  </si>
  <si>
    <t>Heating</t>
  </si>
  <si>
    <r>
      <t>CO</t>
    </r>
    <r>
      <rPr>
        <vertAlign val="subscript"/>
        <sz val="11"/>
        <rFont val="Arial"/>
        <family val="2"/>
      </rPr>
      <t>2</t>
    </r>
    <r>
      <rPr>
        <sz val="11"/>
        <rFont val="Arial"/>
        <family val="2"/>
      </rPr>
      <t xml:space="preserve"> emissions avoided through electricity produced, solar PV </t>
    </r>
  </si>
  <si>
    <r>
      <t>CO</t>
    </r>
    <r>
      <rPr>
        <vertAlign val="subscript"/>
        <sz val="11"/>
        <rFont val="Arial"/>
        <family val="2"/>
      </rPr>
      <t>2</t>
    </r>
    <r>
      <rPr>
        <sz val="11"/>
        <rFont val="Arial"/>
        <family val="2"/>
      </rPr>
      <t xml:space="preserve"> emissions offset through compensation payments </t>
    </r>
  </si>
  <si>
    <t>Water</t>
  </si>
  <si>
    <t>Total water consumption</t>
  </si>
  <si>
    <t xml:space="preserve">Indoor water consumption </t>
  </si>
  <si>
    <t>Outdoor water use (irrigation)</t>
  </si>
  <si>
    <t>Relative indoor water consumption</t>
  </si>
  <si>
    <t>Water from public/private water utility</t>
  </si>
  <si>
    <t>Water from rainwater collection</t>
  </si>
  <si>
    <t>Printing paper</t>
  </si>
  <si>
    <t>Total printing paper consumption</t>
  </si>
  <si>
    <t>Relative printing paper consumption</t>
  </si>
  <si>
    <t>of which recycled or certified</t>
  </si>
  <si>
    <t>Waste</t>
  </si>
  <si>
    <t>Total gross waste</t>
  </si>
  <si>
    <t>Relative total gross waste</t>
  </si>
  <si>
    <t>Total paper waste</t>
  </si>
  <si>
    <t>% paper waste recycled</t>
  </si>
  <si>
    <t>Total electronic waste</t>
  </si>
  <si>
    <t>% electronic waste recycled</t>
  </si>
  <si>
    <t>Total plastic waste</t>
  </si>
  <si>
    <t>Total other waste</t>
  </si>
  <si>
    <t xml:space="preserve">Reusable electronic equipment </t>
  </si>
  <si>
    <t>Total reusable electronic equipment</t>
  </si>
  <si>
    <t>Sustainable lending and investment</t>
  </si>
  <si>
    <t>Environmental and Social Risk management</t>
  </si>
  <si>
    <t>Breakdown of outstanding loan portfolio (volume) by environmental risk category - low</t>
  </si>
  <si>
    <t>Environmental and social risk management</t>
  </si>
  <si>
    <t>Breakdown of outstanding loan portfolio (volume) by environmental risk category - medium</t>
  </si>
  <si>
    <t>Breakdown of outstanding loan portfolio (volume) by environmental risk category - high</t>
  </si>
  <si>
    <t>Breakdown of outstanding loan portfolio (volume) by environmental risk category - not applicable</t>
  </si>
  <si>
    <t>Green loan portfolio</t>
  </si>
  <si>
    <t>Volume of green loans to business clients (EUR m, gross)</t>
  </si>
  <si>
    <t>Number of green loans to business clients</t>
  </si>
  <si>
    <t>Volume of green loans to private clients (EUR m, gross)</t>
  </si>
  <si>
    <t>Number of green loans to private clients</t>
  </si>
  <si>
    <t>Total volume of green loan portfolio (EUR m, gross)</t>
  </si>
  <si>
    <t>Green loan portfolio as a share of total loan portfolio</t>
  </si>
  <si>
    <t>Total number of green loans</t>
  </si>
  <si>
    <t>Green loan portfolio by investment category</t>
  </si>
  <si>
    <t>EE volume (EUR m, gross)</t>
  </si>
  <si>
    <t>EE number of loans</t>
  </si>
  <si>
    <t>RE volume (EUR m, gross)</t>
  </si>
  <si>
    <t>RE number of loans</t>
  </si>
  <si>
    <t>GR volume (EUR m, gross)</t>
  </si>
  <si>
    <t>GR number of loans</t>
  </si>
  <si>
    <t xml:space="preserve">Share of green investment loans in total investment loans </t>
  </si>
  <si>
    <t>Share of green investment loans in total investment loans (%)</t>
  </si>
  <si>
    <t>Wholesale and trade</t>
  </si>
  <si>
    <t>Agriculture, forestry and fishing</t>
  </si>
  <si>
    <t>Production</t>
  </si>
  <si>
    <t>Transportation and storage</t>
  </si>
  <si>
    <t>Other economic activities</t>
  </si>
  <si>
    <t>Disbursed green loans</t>
  </si>
  <si>
    <t xml:space="preserve">Volume of disbursed loans (EUR m) </t>
  </si>
  <si>
    <t xml:space="preserve">Portfolio quality indicators for green loan portfolio </t>
  </si>
  <si>
    <t>Share of defaulted loans</t>
  </si>
  <si>
    <t>Renewable energy projects in loan portfolio</t>
  </si>
  <si>
    <t>Total number of RE projects</t>
  </si>
  <si>
    <t>Number of solar projects</t>
  </si>
  <si>
    <t>Number of hydro projects</t>
  </si>
  <si>
    <t>Number of biomass projects</t>
  </si>
  <si>
    <t>Total Installed capacity (MW) of RE projects</t>
  </si>
  <si>
    <t>Installed capacity (MW) of solar</t>
  </si>
  <si>
    <t>Installed capacity (MW) of hydro</t>
  </si>
  <si>
    <t>Installed capacity (MW) of biomass</t>
  </si>
  <si>
    <t>Total electricity generated (in MWh) of RE projects</t>
  </si>
  <si>
    <t>Total electricity generated (in MWh) of solar</t>
  </si>
  <si>
    <t>Total electricity generated (in MWh) of hydro</t>
  </si>
  <si>
    <t>Total electricity generated (in MWh) of biomass</t>
  </si>
  <si>
    <r>
      <t>Total tCO</t>
    </r>
    <r>
      <rPr>
        <vertAlign val="subscript"/>
        <sz val="11"/>
        <rFont val="Arial"/>
        <family val="2"/>
      </rPr>
      <t>2</t>
    </r>
    <r>
      <rPr>
        <sz val="11"/>
        <rFont val="Arial"/>
        <family val="2"/>
      </rPr>
      <t xml:space="preserve"> emission avoided through RE projects </t>
    </r>
  </si>
  <si>
    <r>
      <t>tCO</t>
    </r>
    <r>
      <rPr>
        <vertAlign val="subscript"/>
        <sz val="11"/>
        <rFont val="Arial"/>
        <family val="2"/>
      </rPr>
      <t>2</t>
    </r>
    <r>
      <rPr>
        <sz val="11"/>
        <rFont val="Arial"/>
        <family val="2"/>
      </rPr>
      <t xml:space="preserve"> emission avoided through solar</t>
    </r>
  </si>
  <si>
    <r>
      <t>tCO</t>
    </r>
    <r>
      <rPr>
        <vertAlign val="subscript"/>
        <sz val="11"/>
        <rFont val="Arial"/>
        <family val="2"/>
      </rPr>
      <t>2</t>
    </r>
    <r>
      <rPr>
        <sz val="11"/>
        <rFont val="Arial"/>
        <family val="2"/>
      </rPr>
      <t xml:space="preserve"> emission avoided through hydro</t>
    </r>
  </si>
  <si>
    <r>
      <t>tCO</t>
    </r>
    <r>
      <rPr>
        <vertAlign val="subscript"/>
        <sz val="11"/>
        <rFont val="Arial"/>
        <family val="2"/>
      </rPr>
      <t>2</t>
    </r>
    <r>
      <rPr>
        <sz val="11"/>
        <rFont val="Arial"/>
        <family val="2"/>
      </rPr>
      <t xml:space="preserve"> emission avoided through biomass</t>
    </r>
  </si>
  <si>
    <t xml:space="preserve">Impact reporting data of green portfolio including energy efficiency, renewable energy small-scale projects and green measures </t>
  </si>
  <si>
    <t>GHG emissions of lending portfolio - PCAF (2020)</t>
  </si>
  <si>
    <r>
      <t>GHG emissions per million EUR lent (tCO</t>
    </r>
    <r>
      <rPr>
        <vertAlign val="subscript"/>
        <sz val="10"/>
        <color rgb="FF4A4948"/>
        <rFont val="Arial"/>
        <family val="2"/>
      </rPr>
      <t>2</t>
    </r>
    <r>
      <rPr>
        <sz val="10"/>
        <color rgb="FF4A4948"/>
        <rFont val="Arial"/>
        <family val="2"/>
      </rPr>
      <t>e/mln)</t>
    </r>
  </si>
  <si>
    <t>GHG emissions of lending portfolio by sector activity - PCAF (2020)</t>
  </si>
  <si>
    <t>Social</t>
  </si>
  <si>
    <t>Customers</t>
  </si>
  <si>
    <t>Breakdown of the loan portfolio by initial size (EUR m, outstanding principal)</t>
  </si>
  <si>
    <t>&lt;=50,000</t>
  </si>
  <si>
    <t>500,001 - 1.5m</t>
  </si>
  <si>
    <t>&gt;1.5m</t>
  </si>
  <si>
    <t>Total</t>
  </si>
  <si>
    <t>Business loan portfolio, by sector (EUR m, gross)</t>
  </si>
  <si>
    <t xml:space="preserve">Total </t>
  </si>
  <si>
    <t>Automation of transactions</t>
  </si>
  <si>
    <t>Total number of transactions</t>
  </si>
  <si>
    <t xml:space="preserve">of which: </t>
  </si>
  <si>
    <t>Electronic transactions via e-banking</t>
  </si>
  <si>
    <t>POS transactions</t>
  </si>
  <si>
    <t>ATM operations (incl. drop box)</t>
  </si>
  <si>
    <t>Standing order transactions</t>
  </si>
  <si>
    <t>Transactions using paper payment orders</t>
  </si>
  <si>
    <t>Transactions performed at cash desk</t>
  </si>
  <si>
    <t>Employees</t>
  </si>
  <si>
    <t>Diversity of governance bodies and employees - number of staff</t>
  </si>
  <si>
    <r>
      <t>Total number of staff</t>
    </r>
    <r>
      <rPr>
        <vertAlign val="superscript"/>
        <sz val="11"/>
        <rFont val="Arial"/>
        <family val="2"/>
      </rPr>
      <t>1</t>
    </r>
    <r>
      <rPr>
        <sz val="11"/>
        <rFont val="Arial"/>
        <family val="2"/>
      </rPr>
      <t xml:space="preserve"> </t>
    </r>
  </si>
  <si>
    <t>Women</t>
  </si>
  <si>
    <t>Men</t>
  </si>
  <si>
    <t>Diversity of governance bodies and employees - Supervisory Board</t>
  </si>
  <si>
    <t>Number</t>
  </si>
  <si>
    <t>Women (%)</t>
  </si>
  <si>
    <t>Men (%)</t>
  </si>
  <si>
    <t>Age &lt;30</t>
  </si>
  <si>
    <t>Age 30-50</t>
  </si>
  <si>
    <t>Age &gt;50</t>
  </si>
  <si>
    <t>Diversity of governance bodies and employees - Management Board</t>
  </si>
  <si>
    <t>Management Board</t>
  </si>
  <si>
    <t>Diversity of governance bodies and employees - Middle Management</t>
  </si>
  <si>
    <t>Middle Management</t>
  </si>
  <si>
    <t>Diversity of governance bodies and employees - Specialists</t>
  </si>
  <si>
    <t>Specialists</t>
  </si>
  <si>
    <t>Information on employees</t>
  </si>
  <si>
    <t>Permanent/full-time</t>
  </si>
  <si>
    <t>Number of women</t>
  </si>
  <si>
    <t>Number of men</t>
  </si>
  <si>
    <t>Permanent/part-time</t>
  </si>
  <si>
    <t>Temporary/full-time</t>
  </si>
  <si>
    <t>Temporary/part-time</t>
  </si>
  <si>
    <t>Work from home readiness</t>
  </si>
  <si>
    <t>% of total employees equipped to work from home</t>
  </si>
  <si>
    <t>% of total employees working from home</t>
  </si>
  <si>
    <t>Staff vaccination rate</t>
  </si>
  <si>
    <t>Staff vaccinated (partially)</t>
  </si>
  <si>
    <t>Staff vaccinated (fully)</t>
  </si>
  <si>
    <t>Fair treatment and local representation in management positions</t>
  </si>
  <si>
    <t>Annual total compensation ratio (Management Board included)</t>
  </si>
  <si>
    <t>Proportion of Management Board members hired from the local community</t>
  </si>
  <si>
    <r>
      <t>Average ratio of entry level wage to local minimum wage</t>
    </r>
    <r>
      <rPr>
        <vertAlign val="superscript"/>
        <sz val="11"/>
        <rFont val="Arial"/>
        <family val="2"/>
      </rPr>
      <t>1</t>
    </r>
    <r>
      <rPr>
        <sz val="11"/>
        <rFont val="Arial"/>
        <family val="2"/>
      </rPr>
      <t xml:space="preserve"> - Women</t>
    </r>
  </si>
  <si>
    <r>
      <t>Average ratio of entry level wage to local minimum wage</t>
    </r>
    <r>
      <rPr>
        <vertAlign val="superscript"/>
        <sz val="11"/>
        <rFont val="Arial"/>
        <family val="2"/>
      </rPr>
      <t>1</t>
    </r>
    <r>
      <rPr>
        <sz val="11"/>
        <rFont val="Arial"/>
        <family val="2"/>
      </rPr>
      <t xml:space="preserve"> - Men</t>
    </r>
  </si>
  <si>
    <t>New employee hires, seniority and employee turnover</t>
  </si>
  <si>
    <t>Total (no.)</t>
  </si>
  <si>
    <t xml:space="preserve">Total rate (%) </t>
  </si>
  <si>
    <t xml:space="preserve">Women (no.) </t>
  </si>
  <si>
    <t xml:space="preserve">Women rate (%) </t>
  </si>
  <si>
    <t>Men (no.)</t>
  </si>
  <si>
    <t>Men rate (%)</t>
  </si>
  <si>
    <t>Age &lt;30 (no.)</t>
  </si>
  <si>
    <t>Age &lt;30 rate (%)</t>
  </si>
  <si>
    <t>Age 30-50 (no.)</t>
  </si>
  <si>
    <t>Age 30-50 rate (%)</t>
  </si>
  <si>
    <t>Age &gt;50 (no.)</t>
  </si>
  <si>
    <t>Age &gt;50 rate (%)</t>
  </si>
  <si>
    <t>Share of staff for which ProCredit was the first employer</t>
  </si>
  <si>
    <t>Average seniority (in years), by gender</t>
  </si>
  <si>
    <t xml:space="preserve">Women in total staff </t>
  </si>
  <si>
    <t>Men in total staff</t>
  </si>
  <si>
    <t>Women in Management Board</t>
  </si>
  <si>
    <t>Men in Management Board</t>
  </si>
  <si>
    <t>Employee turnover</t>
  </si>
  <si>
    <t>Total hours of training - per employee</t>
  </si>
  <si>
    <t xml:space="preserve">Management Board </t>
  </si>
  <si>
    <t>Specialist</t>
  </si>
  <si>
    <t>ProCredit Onboarding Programme</t>
  </si>
  <si>
    <t>Number of applicants</t>
  </si>
  <si>
    <t>Number of selected applicants</t>
  </si>
  <si>
    <t xml:space="preserve">Number of graduates </t>
  </si>
  <si>
    <t>Graduates in total staff (%)</t>
  </si>
  <si>
    <t>ProCredit Academy</t>
  </si>
  <si>
    <t>Total number of current staff graduated from or currently attending the Banker and Management Academies</t>
  </si>
  <si>
    <t xml:space="preserve">Share of current staff graduated from or currently attending the Banker and Management Academies </t>
  </si>
  <si>
    <t>Employee training on human rights policies or procedures and environmental aspects</t>
  </si>
  <si>
    <t xml:space="preserve">Total hours of Code of Conduct training </t>
  </si>
  <si>
    <t>Total hours of environmental training</t>
  </si>
  <si>
    <t>Investment in training</t>
  </si>
  <si>
    <t>Annual investment in employee training (EUR m)</t>
  </si>
  <si>
    <t>Annual investment in employee training per employee (EUR)</t>
  </si>
  <si>
    <t xml:space="preserve">Number of Management Academy graduates by gender 2016-2021 </t>
  </si>
  <si>
    <t xml:space="preserve">Women </t>
  </si>
  <si>
    <t xml:space="preserve">Men </t>
  </si>
  <si>
    <t>Supply chain</t>
  </si>
  <si>
    <t xml:space="preserve">Total number of sustainable suppliers </t>
  </si>
  <si>
    <t>Share of sustainable suppliers (%)</t>
  </si>
  <si>
    <t>Due diligence screening</t>
  </si>
  <si>
    <t>Economic development</t>
  </si>
  <si>
    <t>General information</t>
  </si>
  <si>
    <t>Number of financial institutions</t>
  </si>
  <si>
    <t>Number of other institutions</t>
  </si>
  <si>
    <r>
      <t>Number of outlets</t>
    </r>
    <r>
      <rPr>
        <vertAlign val="superscript"/>
        <sz val="11"/>
        <rFont val="Arial"/>
        <family val="2"/>
      </rPr>
      <t>1</t>
    </r>
  </si>
  <si>
    <t>Number of employees</t>
  </si>
  <si>
    <t>Key financial figures</t>
  </si>
  <si>
    <t>Total assets (EUR m, gross)</t>
  </si>
  <si>
    <t>Customer loan portfolio (EUR m, gross)</t>
  </si>
  <si>
    <t>Customer deposits (EUR m)</t>
  </si>
  <si>
    <t>Deposits-to-loans ratio</t>
  </si>
  <si>
    <t>Profit of the period (EUR m)</t>
  </si>
  <si>
    <t>Return on average equity</t>
  </si>
  <si>
    <t>Number of business clients</t>
  </si>
  <si>
    <t xml:space="preserve">Number of business loans </t>
  </si>
  <si>
    <t>Number of business loans (&gt;50,000)</t>
  </si>
  <si>
    <t xml:space="preserve">Volume of business loans (EUR m) </t>
  </si>
  <si>
    <t>Number of private loans</t>
  </si>
  <si>
    <t>Volume of private loans (EUR m)</t>
  </si>
  <si>
    <t>Share of investment loans in total portfolio (%)</t>
  </si>
  <si>
    <t>Number and volume of transactions</t>
  </si>
  <si>
    <t>Average monthly number of transactions (EUR m)</t>
  </si>
  <si>
    <t>Average monthly volume of transactions (EUR m)</t>
  </si>
  <si>
    <t>Governance</t>
  </si>
  <si>
    <t>Prudent Risk</t>
  </si>
  <si>
    <t xml:space="preserve">Portfolio quality indicators </t>
  </si>
  <si>
    <t xml:space="preserve">Stage 3 loans coverage ratio </t>
  </si>
  <si>
    <t>Sustainability context</t>
  </si>
  <si>
    <t xml:space="preserve">Air pollution, (modeled annual mean PM2.5 concentrations in µg/m³) </t>
  </si>
  <si>
    <t xml:space="preserve">Unemployment total (% of total labour force) (modelled ILO estimates) </t>
  </si>
  <si>
    <t>Climate vulnerability vs. adaptation readiness, 0-100</t>
  </si>
  <si>
    <t>CO2 emissions per unit of GDP (kg CO2/2015 USD)</t>
  </si>
  <si>
    <t>Energy intensity (Energy consumption per GDP in 1000 Btu/2015$ GDP PPP)</t>
  </si>
  <si>
    <t>Transparency International Corruption Perception Index Score (0 = highly corrupt, 100 = very clean)</t>
  </si>
  <si>
    <t>GDP per capita, current prices  (USD per capita)</t>
  </si>
  <si>
    <t>Proportion of women in senior and middle management positions, SDG indicator 5.5.2 (%)</t>
  </si>
  <si>
    <t>Equal treatment and absence of  discrimination (0=Very unlikely. 1=Very likely)</t>
  </si>
  <si>
    <t>Electricity prices non-household consumers, average annual growth rate, 2017 S1 - 2021 S1 (%)</t>
  </si>
  <si>
    <t>Electricity prices non-household consumers, percentage change between highest and lowest values, 2016 S2 - 2021 S1 (%)</t>
  </si>
  <si>
    <t xml:space="preserve">Energy efficiency investment needs in all types of buildings in WB6 CPs 2011-2020 (EUR million) </t>
  </si>
  <si>
    <t xml:space="preserve">Energy efficiency investments in all types of buildings in WB6 CPs 2010-2020, plus new energy efficiency investments between Jan 2021 and May 2021  (EUR million) </t>
  </si>
  <si>
    <t>Investment gap in energy efficiency in building programs (EUR million)</t>
  </si>
  <si>
    <t>Share of people fully vaccinated against Covid-19  (%)</t>
  </si>
  <si>
    <t>Share of people only partially vaccinated against Covid-19  (%)</t>
  </si>
  <si>
    <t>Compliance</t>
  </si>
  <si>
    <t>Compliance and banking regulations (Incidents of non-compliance with regulations and/or voluntary codes involving product/service information and labelling, as well as marketing communications, including advertising, promotion, and sponsorship)</t>
  </si>
  <si>
    <t xml:space="preserve">Incidents of non-compliance resulting in a fine or penalty </t>
  </si>
  <si>
    <t xml:space="preserve">Incidents of non-compliance with regulations resulting in a warning </t>
  </si>
  <si>
    <t>Incidents of non-compliance with voluntary codes</t>
  </si>
  <si>
    <t>Compliance and banking regulations (Significant fines and non-monetary sanctions for non-compliance with environmental laws and/or regulations as well as laws and/or regulations in the social and economic area)</t>
  </si>
  <si>
    <t xml:space="preserve">Total monetary value of significant fines (&gt;EUR 100,000)
</t>
  </si>
  <si>
    <t>Total number of non-monetary sanctions</t>
  </si>
  <si>
    <t>Cases brought through dispute resolution mechanisms</t>
  </si>
  <si>
    <t>Compliance and banking regulations (Number of legal actions pending or completed during the reporting period involving anti-competitive behaviour and violations of anti-trust and monopoly legislation in which the organisation has been identified as a participant)</t>
  </si>
  <si>
    <t>Number of legal actions</t>
  </si>
  <si>
    <t>Description of these actions</t>
  </si>
  <si>
    <t>Financial crime prevention</t>
  </si>
  <si>
    <t>Staff trained on financial crime risks</t>
  </si>
  <si>
    <t>ProCredit Onboarding Programme participants</t>
  </si>
  <si>
    <t>Managers</t>
  </si>
  <si>
    <t>Accounts closed or client relationships terminated due to risk of financial crime</t>
  </si>
  <si>
    <t>Number of accounts closed</t>
  </si>
  <si>
    <t>Number of client relationships ended</t>
  </si>
  <si>
    <t xml:space="preserve">Number of client accounts screened for financial crime risks </t>
  </si>
  <si>
    <t>Number of client accounts screened for financial crime risks</t>
  </si>
  <si>
    <t>Share of total client accounts screened for financial crime risks</t>
  </si>
  <si>
    <t xml:space="preserve">Total number and percentage of operations assessed for fraud-related events (including risks related to corruption)  </t>
  </si>
  <si>
    <t xml:space="preserve">Number of processes assessed </t>
  </si>
  <si>
    <t>Number of scenarios evaluated</t>
  </si>
  <si>
    <t>Number of significant risks related to corruption identified through the fraud risk assessment</t>
  </si>
  <si>
    <t>Risk awareness trainings</t>
  </si>
  <si>
    <t>Number of staff trained in risk awareness (including operational risk as well as fraud and information security awareness)</t>
  </si>
  <si>
    <t xml:space="preserve">Total gross and net losses from operational and fraud-related loss events </t>
  </si>
  <si>
    <t xml:space="preserve">Gross (EUR) </t>
  </si>
  <si>
    <t>Net (EUR)</t>
  </si>
  <si>
    <t>Memberships and donations</t>
  </si>
  <si>
    <t>Memberships fees</t>
  </si>
  <si>
    <t>Annual expenditures for membership fees (EUR)</t>
  </si>
  <si>
    <t>Index</t>
  </si>
  <si>
    <t>Unit</t>
  </si>
  <si>
    <t>South Eastern Europe</t>
  </si>
  <si>
    <t>Eastern Europe</t>
  </si>
  <si>
    <t>South America</t>
  </si>
  <si>
    <t>Germany</t>
  </si>
  <si>
    <t>Change</t>
  </si>
  <si>
    <t>2021/2020</t>
  </si>
  <si>
    <r>
      <t>Staff</t>
    </r>
    <r>
      <rPr>
        <vertAlign val="superscript"/>
        <sz val="10"/>
        <color theme="1"/>
        <rFont val="Arial"/>
        <family val="2"/>
      </rPr>
      <t>1</t>
    </r>
  </si>
  <si>
    <r>
      <t>m</t>
    </r>
    <r>
      <rPr>
        <vertAlign val="superscript"/>
        <sz val="10"/>
        <color theme="1"/>
        <rFont val="Arial"/>
        <family val="2"/>
      </rPr>
      <t>2</t>
    </r>
  </si>
  <si>
    <t>MWh</t>
  </si>
  <si>
    <t>GJ</t>
  </si>
  <si>
    <t>kWh/FTE</t>
  </si>
  <si>
    <r>
      <t>kWh/m</t>
    </r>
    <r>
      <rPr>
        <vertAlign val="superscript"/>
        <sz val="10"/>
        <color theme="1"/>
        <rFont val="Arial"/>
        <family val="2"/>
      </rPr>
      <t>2</t>
    </r>
  </si>
  <si>
    <t>kWh/1,000 EUR loan portfolio</t>
  </si>
  <si>
    <t>kWh/1,000 EUR deposits</t>
  </si>
  <si>
    <t>kWp</t>
  </si>
  <si>
    <t>Electricity from non-renewable energies</t>
  </si>
  <si>
    <t>137.5*</t>
  </si>
  <si>
    <t>495.1*</t>
  </si>
  <si>
    <t>Electricity from renewable energies</t>
  </si>
  <si>
    <t>550.1*</t>
  </si>
  <si>
    <t>1,980.3*</t>
  </si>
  <si>
    <t>Heating from non-renewable energies</t>
  </si>
  <si>
    <t>Heating from renewable energies</t>
  </si>
  <si>
    <t>21.6*</t>
  </si>
  <si>
    <t>77.7*</t>
  </si>
  <si>
    <t>1,000 km</t>
  </si>
  <si>
    <t>kWh/100km</t>
  </si>
  <si>
    <t>%</t>
  </si>
  <si>
    <t>No</t>
  </si>
  <si>
    <r>
      <t>CO</t>
    </r>
    <r>
      <rPr>
        <b/>
        <vertAlign val="subscript"/>
        <sz val="10"/>
        <color theme="0"/>
        <rFont val="Arial"/>
        <family val="2"/>
      </rPr>
      <t>2</t>
    </r>
    <r>
      <rPr>
        <b/>
        <sz val="10"/>
        <color theme="0"/>
        <rFont val="Arial"/>
        <family val="2"/>
      </rPr>
      <t xml:space="preserve"> emissions</t>
    </r>
    <r>
      <rPr>
        <b/>
        <vertAlign val="superscript"/>
        <sz val="10"/>
        <color theme="0"/>
        <rFont val="Arial"/>
        <family val="2"/>
      </rPr>
      <t>2</t>
    </r>
  </si>
  <si>
    <r>
      <t>Total gross CO</t>
    </r>
    <r>
      <rPr>
        <b/>
        <vertAlign val="subscript"/>
        <sz val="10"/>
        <color theme="1"/>
        <rFont val="Arial"/>
        <family val="2"/>
      </rPr>
      <t>2</t>
    </r>
    <r>
      <rPr>
        <b/>
        <sz val="10"/>
        <color theme="1"/>
        <rFont val="Arial"/>
        <family val="2"/>
      </rPr>
      <t xml:space="preserve"> emissions </t>
    </r>
  </si>
  <si>
    <r>
      <t>tCO</t>
    </r>
    <r>
      <rPr>
        <vertAlign val="subscript"/>
        <sz val="10"/>
        <color theme="1"/>
        <rFont val="Arial"/>
        <family val="2"/>
      </rPr>
      <t>2</t>
    </r>
  </si>
  <si>
    <r>
      <t>Relative total gross CO</t>
    </r>
    <r>
      <rPr>
        <vertAlign val="subscript"/>
        <sz val="10"/>
        <color theme="1"/>
        <rFont val="Arial"/>
        <family val="2"/>
      </rPr>
      <t>2</t>
    </r>
    <r>
      <rPr>
        <sz val="10"/>
        <color theme="1"/>
        <rFont val="Arial"/>
        <family val="2"/>
      </rPr>
      <t xml:space="preserve"> emissions </t>
    </r>
  </si>
  <si>
    <r>
      <t>tCO</t>
    </r>
    <r>
      <rPr>
        <vertAlign val="subscript"/>
        <sz val="10"/>
        <color theme="1"/>
        <rFont val="Arial"/>
        <family val="2"/>
      </rPr>
      <t>2</t>
    </r>
    <r>
      <rPr>
        <sz val="10"/>
        <color theme="1"/>
        <rFont val="Arial"/>
        <family val="2"/>
      </rPr>
      <t>/FTE</t>
    </r>
  </si>
  <si>
    <r>
      <t>tCO</t>
    </r>
    <r>
      <rPr>
        <vertAlign val="subscript"/>
        <sz val="10"/>
        <color theme="1"/>
        <rFont val="Arial"/>
        <family val="2"/>
      </rPr>
      <t>2</t>
    </r>
    <r>
      <rPr>
        <sz val="10"/>
        <color theme="1"/>
        <rFont val="Arial"/>
        <family val="2"/>
      </rPr>
      <t>/EUR m loan portfolio</t>
    </r>
  </si>
  <si>
    <r>
      <t>tCO</t>
    </r>
    <r>
      <rPr>
        <vertAlign val="subscript"/>
        <sz val="10"/>
        <color theme="1"/>
        <rFont val="Arial"/>
        <family val="2"/>
      </rPr>
      <t>2</t>
    </r>
    <r>
      <rPr>
        <sz val="10"/>
        <color theme="1"/>
        <rFont val="Arial"/>
        <family val="2"/>
      </rPr>
      <t>/EUR m deposits</t>
    </r>
  </si>
  <si>
    <r>
      <t>Gross CO</t>
    </r>
    <r>
      <rPr>
        <b/>
        <vertAlign val="subscript"/>
        <sz val="10"/>
        <color theme="1"/>
        <rFont val="Arial"/>
        <family val="2"/>
      </rPr>
      <t>2</t>
    </r>
    <r>
      <rPr>
        <b/>
        <sz val="10"/>
        <color theme="1"/>
        <rFont val="Arial"/>
        <family val="2"/>
      </rPr>
      <t xml:space="preserve"> emissions by scope</t>
    </r>
  </si>
  <si>
    <r>
      <t>tCO</t>
    </r>
    <r>
      <rPr>
        <vertAlign val="subscript"/>
        <sz val="10"/>
        <color theme="1"/>
        <rFont val="Arial"/>
        <family val="2"/>
      </rPr>
      <t>2</t>
    </r>
    <r>
      <rPr>
        <sz val="11"/>
        <color theme="1"/>
        <rFont val="Calibri"/>
        <family val="2"/>
        <scheme val="minor"/>
      </rPr>
      <t/>
    </r>
  </si>
  <si>
    <t>Scope 2 location-based*</t>
  </si>
  <si>
    <r>
      <t>Relative CO</t>
    </r>
    <r>
      <rPr>
        <b/>
        <vertAlign val="subscript"/>
        <sz val="10"/>
        <color theme="1"/>
        <rFont val="Arial"/>
        <family val="2"/>
      </rPr>
      <t>2</t>
    </r>
    <r>
      <rPr>
        <b/>
        <sz val="10"/>
        <color theme="1"/>
        <rFont val="Arial"/>
        <family val="2"/>
      </rPr>
      <t xml:space="preserve"> emissions by scope</t>
    </r>
  </si>
  <si>
    <r>
      <t>Gross CO</t>
    </r>
    <r>
      <rPr>
        <b/>
        <vertAlign val="subscript"/>
        <sz val="10"/>
        <color theme="1"/>
        <rFont val="Arial"/>
        <family val="2"/>
      </rPr>
      <t>2</t>
    </r>
    <r>
      <rPr>
        <b/>
        <sz val="10"/>
        <color theme="1"/>
        <rFont val="Arial"/>
        <family val="2"/>
      </rPr>
      <t xml:space="preserve"> emissions by main origins</t>
    </r>
  </si>
  <si>
    <r>
      <t>CO</t>
    </r>
    <r>
      <rPr>
        <b/>
        <vertAlign val="subscript"/>
        <sz val="10"/>
        <color theme="1"/>
        <rFont val="Arial"/>
        <family val="2"/>
      </rPr>
      <t>2</t>
    </r>
    <r>
      <rPr>
        <b/>
        <sz val="10"/>
        <color theme="1"/>
        <rFont val="Arial"/>
        <family val="2"/>
      </rPr>
      <t xml:space="preserve"> emissions avoided through electricity produced, solar PV </t>
    </r>
  </si>
  <si>
    <r>
      <t>CO</t>
    </r>
    <r>
      <rPr>
        <b/>
        <vertAlign val="subscript"/>
        <sz val="10"/>
        <color theme="1"/>
        <rFont val="Arial"/>
        <family val="2"/>
      </rPr>
      <t xml:space="preserve">2 </t>
    </r>
    <r>
      <rPr>
        <b/>
        <sz val="10"/>
        <color theme="1"/>
        <rFont val="Arial"/>
        <family val="2"/>
      </rPr>
      <t>emissions offset through</t>
    </r>
    <r>
      <rPr>
        <b/>
        <vertAlign val="subscript"/>
        <sz val="10"/>
        <color theme="1"/>
        <rFont val="Arial"/>
        <family val="2"/>
      </rPr>
      <t xml:space="preserve"> </t>
    </r>
    <r>
      <rPr>
        <b/>
        <sz val="10"/>
        <color theme="1"/>
        <rFont val="Arial"/>
        <family val="2"/>
      </rPr>
      <t xml:space="preserve">compensation payments </t>
    </r>
  </si>
  <si>
    <r>
      <t>m</t>
    </r>
    <r>
      <rPr>
        <vertAlign val="superscript"/>
        <sz val="10"/>
        <color theme="1"/>
        <rFont val="Arial"/>
        <family val="2"/>
      </rPr>
      <t>3</t>
    </r>
  </si>
  <si>
    <t xml:space="preserve">  Indoor water consumption </t>
  </si>
  <si>
    <t xml:space="preserve">  Outdoor water use (irrigation)</t>
  </si>
  <si>
    <r>
      <t>m</t>
    </r>
    <r>
      <rPr>
        <vertAlign val="superscript"/>
        <sz val="10"/>
        <color theme="1"/>
        <rFont val="Arial"/>
        <family val="2"/>
      </rPr>
      <t>3</t>
    </r>
    <r>
      <rPr>
        <sz val="10"/>
        <color theme="1"/>
        <rFont val="Arial"/>
        <family val="2"/>
      </rPr>
      <t>/FTE</t>
    </r>
  </si>
  <si>
    <r>
      <t>m</t>
    </r>
    <r>
      <rPr>
        <vertAlign val="superscript"/>
        <sz val="10"/>
        <color theme="1"/>
        <rFont val="Arial"/>
        <family val="2"/>
      </rPr>
      <t>3</t>
    </r>
    <r>
      <rPr>
        <sz val="10"/>
        <color theme="1"/>
        <rFont val="Arial"/>
        <family val="2"/>
      </rPr>
      <t>/m</t>
    </r>
    <r>
      <rPr>
        <vertAlign val="superscript"/>
        <sz val="10"/>
        <color theme="1"/>
        <rFont val="Arial"/>
        <family val="2"/>
      </rPr>
      <t>2</t>
    </r>
  </si>
  <si>
    <t>t</t>
  </si>
  <si>
    <t>kg/FTE</t>
  </si>
  <si>
    <t>t/FTE</t>
  </si>
  <si>
    <r>
      <t>Total electronic waste</t>
    </r>
    <r>
      <rPr>
        <vertAlign val="superscript"/>
        <sz val="10"/>
        <color theme="1"/>
        <rFont val="Arial"/>
        <family val="2"/>
      </rPr>
      <t>3</t>
    </r>
  </si>
  <si>
    <r>
      <t>Total reusable electronic equipment</t>
    </r>
    <r>
      <rPr>
        <b/>
        <vertAlign val="superscript"/>
        <sz val="10"/>
        <color theme="1"/>
        <rFont val="Arial"/>
        <family val="2"/>
      </rPr>
      <t>3</t>
    </r>
  </si>
  <si>
    <t>Source:</t>
  </si>
  <si>
    <r>
      <t>Collected via the iEMS Tool (online platform for data collection developed in-house). The source of the emission factors is the International Energy Agency (2021), Emission Factors and the Intergovernmental Panel on Climate Change (IPCC) 2006 Guidelines for National Greenhouse Gas Inventories. The reference years used for emission factors are 2018 and 2019; however, for countries where 2020 estimates were available, the latest data was used. Market-based scope 2 emissions are based on individual emission factors depending on the specific contractual instrument applied. Flight emissions are estimated via the web-based calculator atmosfair GmbH. The emission factor for Bio LPG is 0.0603kg CO</t>
    </r>
    <r>
      <rPr>
        <vertAlign val="subscript"/>
        <sz val="10"/>
        <color theme="1"/>
        <rFont val="Arial"/>
        <family val="2"/>
      </rPr>
      <t>2</t>
    </r>
    <r>
      <rPr>
        <sz val="10"/>
        <color theme="1"/>
        <rFont val="Arial"/>
        <family val="2"/>
      </rPr>
      <t>eq and is based on the World LPG Association (WLPGA) report “Role of LPG and BioLPG in Europe” (2019). CO</t>
    </r>
    <r>
      <rPr>
        <vertAlign val="subscript"/>
        <sz val="10"/>
        <color theme="1"/>
        <rFont val="Arial"/>
        <family val="2"/>
      </rPr>
      <t>2</t>
    </r>
    <r>
      <rPr>
        <sz val="10"/>
        <color theme="1"/>
        <rFont val="Arial"/>
        <family val="2"/>
      </rPr>
      <t xml:space="preserve"> emissions from biomass are not included in our gross emission calculation (we consider non-CO</t>
    </r>
    <r>
      <rPr>
        <vertAlign val="subscript"/>
        <sz val="10"/>
        <color theme="1"/>
        <rFont val="Arial"/>
        <family val="2"/>
      </rPr>
      <t>2</t>
    </r>
    <r>
      <rPr>
        <sz val="10"/>
        <color theme="1"/>
        <rFont val="Arial"/>
        <family val="2"/>
      </rPr>
      <t xml:space="preserve"> emissions only, using a factor of 0.3g CO</t>
    </r>
    <r>
      <rPr>
        <vertAlign val="subscript"/>
        <sz val="10"/>
        <color theme="1"/>
        <rFont val="Arial"/>
        <family val="2"/>
      </rPr>
      <t>2</t>
    </r>
    <r>
      <rPr>
        <sz val="10"/>
        <color theme="1"/>
        <rFont val="Arial"/>
        <family val="2"/>
      </rPr>
      <t>eq/MJ for the combustion of</t>
    </r>
    <r>
      <rPr>
        <sz val="10"/>
        <rFont val="Arial"/>
        <family val="2"/>
      </rPr>
      <t xml:space="preserve"> wood pellets according to the Renewable Energy Directive (RED II), Directive (EU) 2018/2001). Using the most conservative emission factor scenario for wood briquettes and pellets according to RED II (43g CO</t>
    </r>
    <r>
      <rPr>
        <vertAlign val="subscript"/>
        <sz val="10"/>
        <rFont val="Arial"/>
        <family val="2"/>
      </rPr>
      <t>2</t>
    </r>
    <r>
      <rPr>
        <sz val="10"/>
        <rFont val="Arial"/>
        <family val="2"/>
      </rPr>
      <t>/MJ), CO</t>
    </r>
    <r>
      <rPr>
        <vertAlign val="subscript"/>
        <sz val="10"/>
        <rFont val="Arial"/>
        <family val="2"/>
      </rPr>
      <t>2</t>
    </r>
    <r>
      <rPr>
        <sz val="10"/>
        <rFont val="Arial"/>
        <family val="2"/>
      </rPr>
      <t xml:space="preserve"> emissions for wood pellets totalled 109 t</t>
    </r>
    <r>
      <rPr>
        <sz val="10"/>
        <color theme="1"/>
        <rFont val="Arial"/>
        <family val="2"/>
      </rPr>
      <t>onnes of CO</t>
    </r>
    <r>
      <rPr>
        <vertAlign val="subscript"/>
        <sz val="10"/>
        <color theme="1"/>
        <rFont val="Arial"/>
        <family val="2"/>
      </rPr>
      <t>2</t>
    </r>
    <r>
      <rPr>
        <sz val="10"/>
        <color theme="1"/>
        <rFont val="Arial"/>
        <family val="2"/>
      </rPr>
      <t xml:space="preserve"> in 2021, 85.9 tonnes of CO</t>
    </r>
    <r>
      <rPr>
        <vertAlign val="subscript"/>
        <sz val="10"/>
        <color theme="1"/>
        <rFont val="Arial"/>
        <family val="2"/>
      </rPr>
      <t>2</t>
    </r>
    <r>
      <rPr>
        <sz val="10"/>
        <color theme="1"/>
        <rFont val="Arial"/>
        <family val="2"/>
      </rPr>
      <t xml:space="preserve"> in 2020,  118.2 tonnes of CO</t>
    </r>
    <r>
      <rPr>
        <vertAlign val="subscript"/>
        <sz val="10"/>
        <color theme="1"/>
        <rFont val="Arial"/>
        <family val="2"/>
      </rPr>
      <t>2</t>
    </r>
    <r>
      <rPr>
        <sz val="10"/>
        <color theme="1"/>
        <rFont val="Arial"/>
        <family val="2"/>
      </rPr>
      <t xml:space="preserve"> in 2019. Wood pellets are considered as non-renewable unless proven to be sourced 100% from forests certified as sustainably managed.</t>
    </r>
  </si>
  <si>
    <t>Audited:</t>
  </si>
  <si>
    <t>Partially through internal and external audits of the EMS.</t>
  </si>
  <si>
    <t>Note:</t>
  </si>
  <si>
    <r>
      <rPr>
        <sz val="10"/>
        <rFont val="Arial"/>
        <family val="2"/>
      </rPr>
      <t>For 2020 and 2019, only continuing business operations are presented. Any differences between the 2020 data shown here and the data published in last year’s report are due to updates and regular data quality checks. Data values that differ by more than 10% at regional level and 5% at group level are marked with an asterisk. In Eastern Europe and Latin America some fuel categorisations were corrected, affecting consumption and emissions, respectively. For Quipu the figures for total paper and plastic waste were updated to reflect the current office attendance of employees in the buildings. Emissions avoided were updated using the 2021 IEA emission factor. All changes in the absolute performance indicators are reflected in the corresponding relative performance indicators.
1 For the environmental performance analysis, the average number of staff over the year is used. In other parts of the report, the number of staff at year-end is used. NB: for 2020 and 2021 we used the number of staff usually working for the outlet, irrespective of whether they were working from home or not.
2 The CO2 emission factors were updated with the 2021 IEA emission factor. This change affects &lt;1% of the emission data shown here versus the data published in previous years.
3. Electronic equipment is replaced or recycled in bulk every other year, which unavoidably leads to strong increases or decreases. Due to COVID-19, donations/reusable services were not available in some locations of operatio</t>
    </r>
    <r>
      <rPr>
        <sz val="10"/>
        <color theme="1"/>
        <rFont val="Arial"/>
        <family val="2"/>
      </rPr>
      <t>n.</t>
    </r>
  </si>
  <si>
    <t>Breakdown of outstanding loan portfolio (volume) by environmental risk category</t>
  </si>
  <si>
    <t>Environmental risk category</t>
  </si>
  <si>
    <t>Dec 2019</t>
  </si>
  <si>
    <t>Dec 2020</t>
  </si>
  <si>
    <t>Dec 2021</t>
  </si>
  <si>
    <t>Low</t>
  </si>
  <si>
    <t>Medium</t>
  </si>
  <si>
    <t>High</t>
  </si>
  <si>
    <r>
      <t>Not applicable</t>
    </r>
    <r>
      <rPr>
        <vertAlign val="superscript"/>
        <sz val="10"/>
        <rFont val="Arial"/>
        <family val="2"/>
      </rPr>
      <t>1</t>
    </r>
  </si>
  <si>
    <t>Report based on data collected from banks</t>
  </si>
  <si>
    <r>
      <rPr>
        <vertAlign val="superscript"/>
        <sz val="10"/>
        <rFont val="Arial"/>
        <family val="2"/>
      </rPr>
      <t>1</t>
    </r>
    <r>
      <rPr>
        <sz val="10"/>
        <rFont val="Arial"/>
        <family val="2"/>
      </rPr>
      <t xml:space="preserve"> Loans to private clients </t>
    </r>
  </si>
  <si>
    <t>Green Finance</t>
  </si>
  <si>
    <t>4.4%%</t>
  </si>
  <si>
    <t>Central database reports 2021</t>
  </si>
  <si>
    <t xml:space="preserve">Energy Efficiency </t>
  </si>
  <si>
    <t>Volume (EUR m, gross)</t>
  </si>
  <si>
    <t>Number of loans</t>
  </si>
  <si>
    <t xml:space="preserve">Renewable Energies </t>
  </si>
  <si>
    <t xml:space="preserve">Environmentally friendly projects </t>
  </si>
  <si>
    <t>Number of  loans</t>
  </si>
  <si>
    <r>
      <t>Share of green investment loans in total investment loans (%)</t>
    </r>
    <r>
      <rPr>
        <vertAlign val="superscript"/>
        <sz val="10"/>
        <rFont val="Arial"/>
        <family val="2"/>
      </rPr>
      <t>1</t>
    </r>
  </si>
  <si>
    <r>
      <rPr>
        <vertAlign val="superscript"/>
        <sz val="10"/>
        <rFont val="Arial"/>
        <family val="2"/>
      </rPr>
      <t>1</t>
    </r>
    <r>
      <rPr>
        <sz val="10"/>
        <rFont val="Arial"/>
        <family val="2"/>
      </rPr>
      <t xml:space="preserve"> Investment loans: Loans with an initial maturity longer than 3 years.</t>
    </r>
  </si>
  <si>
    <t>  0.0%</t>
  </si>
  <si>
    <t>  0.6%</t>
  </si>
  <si>
    <t>Number of RE projects</t>
  </si>
  <si>
    <t>Solar</t>
  </si>
  <si>
    <t>Hydro</t>
  </si>
  <si>
    <t>Biomass</t>
  </si>
  <si>
    <t>Installed capacity (MW) of RE projects</t>
  </si>
  <si>
    <t>Electricity generated (in MWh) of RE projects</t>
  </si>
  <si>
    <r>
      <t>tCO</t>
    </r>
    <r>
      <rPr>
        <b/>
        <vertAlign val="subscript"/>
        <sz val="10"/>
        <rFont val="Arial"/>
        <family val="2"/>
      </rPr>
      <t>2</t>
    </r>
    <r>
      <rPr>
        <b/>
        <sz val="10"/>
        <rFont val="Arial"/>
        <family val="2"/>
      </rPr>
      <t xml:space="preserve"> emissions avoided through RE projects </t>
    </r>
  </si>
  <si>
    <t>Total ouststanding green loans (Dec. 2021)</t>
  </si>
  <si>
    <t>Total outstanding green loans for which the impact is presented</t>
  </si>
  <si>
    <t>Volume (EUR m)</t>
  </si>
  <si>
    <t xml:space="preserve">EE, RE small-scale, GR loans (EUR m)  </t>
  </si>
  <si>
    <t>RE project finance operational loans (EUR  m)</t>
  </si>
  <si>
    <t>RE project finance under construction loans (EUR m)</t>
  </si>
  <si>
    <t>Total green loan disbursement (EUR m)</t>
  </si>
  <si>
    <t>Total disbursement (no.)</t>
  </si>
  <si>
    <t>Total impact presented (vol.) of disbursed loans in respective year</t>
  </si>
  <si>
    <t>Total impact presented (no.) of disbursed loans in respective year</t>
  </si>
  <si>
    <t>Impacts EE loans</t>
  </si>
  <si>
    <t>No. of measures</t>
  </si>
  <si>
    <r>
      <t>Gross building area certified [m</t>
    </r>
    <r>
      <rPr>
        <vertAlign val="superscript"/>
        <sz val="10"/>
        <color rgb="FF000000"/>
        <rFont val="Arial"/>
        <family val="2"/>
      </rPr>
      <t>2</t>
    </r>
    <r>
      <rPr>
        <sz val="10"/>
        <color rgb="FF000000"/>
        <rFont val="Arial"/>
        <family val="2"/>
      </rPr>
      <t xml:space="preserve">] </t>
    </r>
  </si>
  <si>
    <r>
      <t>tCO</t>
    </r>
    <r>
      <rPr>
        <vertAlign val="subscript"/>
        <sz val="10"/>
        <color rgb="FF000000"/>
        <rFont val="Arial"/>
        <family val="2"/>
      </rPr>
      <t>2</t>
    </r>
    <r>
      <rPr>
        <sz val="10"/>
        <color rgb="FF000000"/>
        <rFont val="Arial"/>
        <family val="2"/>
      </rPr>
      <t xml:space="preserve"> avoided/year</t>
    </r>
  </si>
  <si>
    <t>Impacts small-scale RE loans</t>
  </si>
  <si>
    <t>Installed capacity (MW)</t>
  </si>
  <si>
    <t>Impacts GR loans</t>
  </si>
  <si>
    <t>No. of suppliers</t>
  </si>
  <si>
    <t>No. of businesses providing sustainable certified products</t>
  </si>
  <si>
    <t>No. of businesses engaged in recycling activity</t>
  </si>
  <si>
    <t>Data shown are derived from CO2 calculation templates for standard and non-standard loans in line with the ProCredit Methodological Approach for Green Finance. RE data are accumulated data based on small-scale projects (usually for self-consumption), such as rooftop installations as well as biomass and geothermal heating systems. Project finance RE data are presented in a separate table (Renewable energy projects in loan portfolio) and use actual energy production data. Standard loan data are based on established baselines in countries for purchases from sustainable suppliers such as tractors, HVAC, electric motors, and cars. Figures for the building portfolio are based on energy passport data in comparison with the minimum requirements of each country. For sustainable certified products such as Bio Suisse organic, USDA organic, EcoCert, FSC, a chain custody certificate is used. For recycling companies, there are different types such as: recycling of plastic, metal waste, waste paper or e-waste. For countries with no energy passport and/or energy code regulations (Serbia, Albania, Georgia, Kosovo), impact calculations are non-standard and based on comparisons with respective country baselines. Non-standard loans are based on energy assessments for specific loans by assessing the client’s baselines based on energy audits or country specific technology benchmarks (usually used for assessment of production machines in category EE5.1).</t>
  </si>
  <si>
    <t>No, but CO2 templates and baselines were developed and supervised by our consulting company IPC GmbH</t>
  </si>
  <si>
    <t>PCAF</t>
  </si>
  <si>
    <t>GHG emissions of lending portfolio (2020)</t>
  </si>
  <si>
    <t>Type of lending</t>
  </si>
  <si>
    <t>Total outstanding (mEUR)</t>
  </si>
  <si>
    <t>Attributed emissions (Ton CO2 eq.)</t>
  </si>
  <si>
    <t>Emission intensity (kton CO2 eq./billion EUR)</t>
  </si>
  <si>
    <t>Business loans</t>
  </si>
  <si>
    <t>Project finance</t>
  </si>
  <si>
    <t>Mortgages</t>
  </si>
  <si>
    <t>Out-of-scope</t>
  </si>
  <si>
    <t>na</t>
  </si>
  <si>
    <t>Central database reports 2021 and emissions from PCAF database</t>
  </si>
  <si>
    <t>For the attribution factor, the balance sheet numbers of our clients for the financial year 2020 were used as a reference. In addition, for mortgages we used the market value at origination or in the absence thereof, the oldest value available.
For the emission factors of the EU countries in which we operate, direct sector activity-based emission factors from the PCAF database were used. However, for non-EU countries, an estimate was made, based on the data available for countries with similar geographic and economic conditions. A ratio was then applied to scope 2 emissions, based on the electric and heat emission factors (IEA, Emission Factor 2021) of each country in relation to the country used as a baseline. Furthermore, for scope 1 emissions data for the agricultural sector, a ratio was also applied considering the FAOSTAT crop and livestock emissions of each non-EU country versus the country used as a baseline.</t>
  </si>
  <si>
    <t>GHG emissions of lending portfolio by sector activity (2020)</t>
  </si>
  <si>
    <t>Sector activity</t>
  </si>
  <si>
    <t>Data quality score (1=high, 5=low)</t>
  </si>
  <si>
    <t xml:space="preserve">Agriculture (A) </t>
  </si>
  <si>
    <t xml:space="preserve">Minerals (B) </t>
  </si>
  <si>
    <t>Industry (C)</t>
  </si>
  <si>
    <t>Utilities (D)</t>
  </si>
  <si>
    <t xml:space="preserve">Water distribution (E) </t>
  </si>
  <si>
    <t xml:space="preserve">Construction (F) </t>
  </si>
  <si>
    <t xml:space="preserve">Retail (G) </t>
  </si>
  <si>
    <t xml:space="preserve">Transport (H) </t>
  </si>
  <si>
    <t>Leisure (I)</t>
  </si>
  <si>
    <t>Information and communication (J)</t>
  </si>
  <si>
    <t>Financial services (K)</t>
  </si>
  <si>
    <t>Real estate (L)</t>
  </si>
  <si>
    <t>Scientific and technical activities (M)</t>
  </si>
  <si>
    <t xml:space="preserve">Administrative services (N) </t>
  </si>
  <si>
    <t xml:space="preserve">Regional administration (O) </t>
  </si>
  <si>
    <t xml:space="preserve">Education (P) </t>
  </si>
  <si>
    <t>Healthcare (Q)</t>
  </si>
  <si>
    <t xml:space="preserve">Recreation (R) </t>
  </si>
  <si>
    <t>Other services (S)</t>
  </si>
  <si>
    <t>Activities of households as employers (T)</t>
  </si>
  <si>
    <t>Extraterritorial organisations (U)</t>
  </si>
  <si>
    <t>No sector</t>
  </si>
  <si>
    <t>Initial loan size (EUR)</t>
  </si>
  <si>
    <t>&lt;=50000</t>
  </si>
  <si>
    <t>50,001-250,000</t>
  </si>
  <si>
    <t>250,001-500,000</t>
  </si>
  <si>
    <t>500,001-1.5m</t>
  </si>
  <si>
    <t>Final non-audited RPs</t>
  </si>
  <si>
    <t xml:space="preserve"> "Final RP" means that the information delivered in the RP is final and will not be changed anymore. Just the audit opinion is pending due to other issues.</t>
  </si>
  <si>
    <t>Sector</t>
  </si>
  <si>
    <t>Non-audited</t>
  </si>
  <si>
    <t>PCH Operational Statistics</t>
  </si>
  <si>
    <t>Only current business operations are included in the percentages</t>
  </si>
  <si>
    <t>Diversity of governance bodies and employees</t>
  </si>
  <si>
    <r>
      <t>Total number of staff</t>
    </r>
    <r>
      <rPr>
        <b/>
        <vertAlign val="superscript"/>
        <sz val="10"/>
        <rFont val="Arial"/>
        <family val="2"/>
      </rPr>
      <t>1</t>
    </r>
  </si>
  <si>
    <r>
      <t>Supervisory Board</t>
    </r>
    <r>
      <rPr>
        <b/>
        <vertAlign val="superscript"/>
        <sz val="10"/>
        <rFont val="Arial"/>
        <family val="2"/>
      </rPr>
      <t>2</t>
    </r>
  </si>
  <si>
    <t>.</t>
  </si>
  <si>
    <t>HR databases</t>
  </si>
  <si>
    <t>Working balance and Health</t>
  </si>
  <si>
    <t xml:space="preserve">Indicator </t>
  </si>
  <si>
    <t>Work from home readiness (Dec. 2021)</t>
  </si>
  <si>
    <t>Share of total employees equipped to work from home</t>
  </si>
  <si>
    <t>Share of total employees working from home</t>
  </si>
  <si>
    <t>COVID-19 questionnaire</t>
  </si>
  <si>
    <t>Employees of ProCredit Reporting office in North Macedonia are presented under Germany. Employees working from home are reported based on number of employees working from home on a specific day at the end of the reporting month.</t>
  </si>
  <si>
    <t>Staff vaccination rate ( Dec. 2021)</t>
  </si>
  <si>
    <t>Staff recovered</t>
  </si>
  <si>
    <t>Employees of ProCredit Reporting office in North Macedonia are presented under Germany. Staff recovered includes only those employees that have been infected in the last 6 months and are not vaccinated.</t>
  </si>
  <si>
    <t>Fair recruiter and employer</t>
  </si>
  <si>
    <t>2.8 - 6.3</t>
  </si>
  <si>
    <t>5.9 -  6.4</t>
  </si>
  <si>
    <t>2.2 - 7.3</t>
  </si>
  <si>
    <r>
      <t>Proportion of Management Board members hired from the local community</t>
    </r>
    <r>
      <rPr>
        <sz val="10"/>
        <color theme="7"/>
        <rFont val="Arial"/>
        <family val="2"/>
      </rPr>
      <t>*</t>
    </r>
  </si>
  <si>
    <r>
      <t>Average ratio of entry level wage to local minimum wage</t>
    </r>
    <r>
      <rPr>
        <vertAlign val="superscript"/>
        <sz val="10"/>
        <rFont val="Arial"/>
        <family val="2"/>
      </rPr>
      <t>1</t>
    </r>
  </si>
  <si>
    <r>
      <rPr>
        <vertAlign val="superscript"/>
        <sz val="10"/>
        <rFont val="Arial"/>
        <family val="2"/>
      </rPr>
      <t>1</t>
    </r>
    <r>
      <rPr>
        <sz val="10"/>
        <rFont val="Arial"/>
        <family val="2"/>
      </rPr>
      <t xml:space="preserve"> The salary received after completion of the six-month Onboarding Programme is considered as the entry level wage. Quipu and the ProCredit Academy are not included in the analysis as they have no onboarding programme and they generally hire specialists with several years’ experience; therefore, wages are negotiated individually and are usually well above the local minimum wage.</t>
    </r>
  </si>
  <si>
    <t>New employee hires</t>
  </si>
  <si>
    <t>No. of staff for which ProCredit was the first employer</t>
  </si>
  <si>
    <t xml:space="preserve">within total staff* </t>
  </si>
  <si>
    <t>Women in management board</t>
  </si>
  <si>
    <t>Men in management board</t>
  </si>
  <si>
    <t>Report based on data collected via questionnaire and HR databases</t>
  </si>
  <si>
    <t>Staff turnover does not include parental leave or turnover during the first year (Onboarding Programme + six-month probation period).
*Historical data for 2019 and 2020 were corrected</t>
  </si>
  <si>
    <t>Staff development</t>
  </si>
  <si>
    <t xml:space="preserve">Total hours of training </t>
  </si>
  <si>
    <t>Average hours of training per year per employee</t>
  </si>
  <si>
    <t>Share of graduates in total staff (%)</t>
  </si>
  <si>
    <t>Annual investment  in employee training (EUR m)</t>
  </si>
  <si>
    <t>Number of Management Academy graduates by gender</t>
  </si>
  <si>
    <t>Questionnaire</t>
  </si>
  <si>
    <t>2021</t>
  </si>
  <si>
    <t>n/a</t>
  </si>
  <si>
    <t>Share by turnover (%)</t>
  </si>
  <si>
    <t>Report based on data collected from all banks</t>
  </si>
  <si>
    <t xml:space="preserve">Share of suppliers screening on </t>
  </si>
  <si>
    <r>
      <t>Exclusion list (human and labour rights, child labour, and others)</t>
    </r>
    <r>
      <rPr>
        <vertAlign val="superscript"/>
        <sz val="10"/>
        <color theme="1"/>
        <rFont val="Arial"/>
        <family val="2"/>
      </rPr>
      <t>1</t>
    </r>
  </si>
  <si>
    <t>Environmental standards</t>
  </si>
  <si>
    <t xml:space="preserve"> </t>
  </si>
  <si>
    <t>Number of outlets</t>
  </si>
  <si>
    <t>Data source for Number of financial institutions, Number of other institutions and Number of outlets:  final non-audited RPs</t>
  </si>
  <si>
    <t>Note</t>
  </si>
  <si>
    <t xml:space="preserve">Key figures </t>
  </si>
  <si>
    <t>Average monthly number of transactions</t>
  </si>
  <si>
    <t>Prudent risk</t>
  </si>
  <si>
    <t>Stage 3 loans coverage ratio</t>
  </si>
  <si>
    <t>Albania</t>
  </si>
  <si>
    <t>Bosnia</t>
  </si>
  <si>
    <t>Bulgaria</t>
  </si>
  <si>
    <t>Ecuador</t>
  </si>
  <si>
    <t>Georgia</t>
  </si>
  <si>
    <t>Kosovo</t>
  </si>
  <si>
    <t>North Macedonia</t>
  </si>
  <si>
    <t>Moldova</t>
  </si>
  <si>
    <t>Romania</t>
  </si>
  <si>
    <t>Serbia</t>
  </si>
  <si>
    <t>Ukraine</t>
  </si>
  <si>
    <t xml:space="preserve">Data for different countries may be subject to different NPL definitions. Within each country these definitions are always consistent, allowing comparison between the individual ProCredit bank and its respective local banking sector.  All banking sector information is derived from the respective central bank. </t>
  </si>
  <si>
    <t>Reference year</t>
  </si>
  <si>
    <t>Bosnia &amp; Herzegovina</t>
  </si>
  <si>
    <t>EU 28</t>
  </si>
  <si>
    <r>
      <rPr>
        <vertAlign val="superscript"/>
        <sz val="10"/>
        <color rgb="FF000000"/>
        <rFont val="Arial"/>
        <family val="2"/>
      </rPr>
      <t>1</t>
    </r>
    <r>
      <rPr>
        <sz val="10"/>
        <color rgb="FF000000"/>
        <rFont val="Arial"/>
        <family val="2"/>
      </rPr>
      <t xml:space="preserve">Air pollution, (modeled annual mean PM2.5 concentrations in µg/m³) </t>
    </r>
  </si>
  <si>
    <r>
      <rPr>
        <vertAlign val="superscript"/>
        <sz val="10"/>
        <color rgb="FF000000"/>
        <rFont val="Arial"/>
        <family val="2"/>
      </rPr>
      <t>2</t>
    </r>
    <r>
      <rPr>
        <sz val="10"/>
        <color rgb="FF000000"/>
        <rFont val="Arial"/>
        <family val="2"/>
      </rPr>
      <t xml:space="preserve">Unemployment total (% of total labour force) (modelled ILO estimates) </t>
    </r>
  </si>
  <si>
    <t>26.2*</t>
  </si>
  <si>
    <r>
      <rPr>
        <vertAlign val="superscript"/>
        <sz val="10"/>
        <color rgb="FF000000"/>
        <rFont val="Arial"/>
        <family val="2"/>
      </rPr>
      <t>3</t>
    </r>
    <r>
      <rPr>
        <sz val="10"/>
        <color rgb="FF000000"/>
        <rFont val="Arial"/>
        <family val="2"/>
      </rPr>
      <t>Climate vulnerability vs. adaptation readiness, 0-100</t>
    </r>
  </si>
  <si>
    <r>
      <rPr>
        <vertAlign val="superscript"/>
        <sz val="10"/>
        <color rgb="FF000000"/>
        <rFont val="Arial"/>
        <family val="2"/>
      </rPr>
      <t xml:space="preserve">4 </t>
    </r>
    <r>
      <rPr>
        <sz val="10"/>
        <color rgb="FF000000"/>
        <rFont val="Arial"/>
        <family val="2"/>
      </rPr>
      <t>CO2 emissions per unit of GDP (kg CO2/2015 USD)</t>
    </r>
  </si>
  <si>
    <t>0.35*</t>
  </si>
  <si>
    <r>
      <t xml:space="preserve"> </t>
    </r>
    <r>
      <rPr>
        <vertAlign val="superscript"/>
        <sz val="10"/>
        <color rgb="FF000000"/>
        <rFont val="Arial"/>
        <family val="2"/>
      </rPr>
      <t>5</t>
    </r>
    <r>
      <rPr>
        <sz val="10"/>
        <color rgb="FF000000"/>
        <rFont val="Arial"/>
        <family val="2"/>
      </rPr>
      <t xml:space="preserve"> Energy intensity (Energy consumption per GDP in 1000 Btu/2015$ GDP PPP)</t>
    </r>
  </si>
  <si>
    <r>
      <rPr>
        <vertAlign val="superscript"/>
        <sz val="10"/>
        <color rgb="FF000000"/>
        <rFont val="Arial"/>
        <family val="2"/>
      </rPr>
      <t xml:space="preserve">6 </t>
    </r>
    <r>
      <rPr>
        <sz val="10"/>
        <color rgb="FF000000"/>
        <rFont val="Arial"/>
        <family val="2"/>
      </rPr>
      <t>Transparency International Corruption Perception Index Score (0 = highly corrupt, 100 = very clean)</t>
    </r>
  </si>
  <si>
    <r>
      <t xml:space="preserve"> </t>
    </r>
    <r>
      <rPr>
        <vertAlign val="superscript"/>
        <sz val="10"/>
        <color rgb="FF000000"/>
        <rFont val="Arial"/>
        <family val="2"/>
      </rPr>
      <t>7</t>
    </r>
    <r>
      <rPr>
        <sz val="10"/>
        <color rgb="FF000000"/>
        <rFont val="Arial"/>
        <family val="2"/>
      </rPr>
      <t>GDP per capita, current prices  (USD per capita)</t>
    </r>
  </si>
  <si>
    <r>
      <rPr>
        <vertAlign val="superscript"/>
        <sz val="10"/>
        <color rgb="FF000000"/>
        <rFont val="Arial"/>
        <family val="2"/>
      </rPr>
      <t>8</t>
    </r>
    <r>
      <rPr>
        <sz val="10"/>
        <color rgb="FF000000"/>
        <rFont val="Arial"/>
        <family val="2"/>
      </rPr>
      <t xml:space="preserve"> Proportion of women in senior and middle management positions, SDG indicator 5.5.2 (%)</t>
    </r>
  </si>
  <si>
    <t>14.3*</t>
  </si>
  <si>
    <t>42.3**</t>
  </si>
  <si>
    <t>40.7**</t>
  </si>
  <si>
    <r>
      <rPr>
        <vertAlign val="superscript"/>
        <sz val="10"/>
        <color rgb="FF000000"/>
        <rFont val="Arial"/>
        <family val="2"/>
      </rPr>
      <t>9</t>
    </r>
    <r>
      <rPr>
        <sz val="10"/>
        <color rgb="FF000000"/>
        <rFont val="Arial"/>
        <family val="2"/>
      </rPr>
      <t xml:space="preserve"> Equal treatment and absence of  discrimination (0=Very unlikely. 1=Very likely)</t>
    </r>
  </si>
  <si>
    <r>
      <rPr>
        <vertAlign val="superscript"/>
        <sz val="10"/>
        <color rgb="FF000000"/>
        <rFont val="Arial"/>
        <family val="2"/>
      </rPr>
      <t>10</t>
    </r>
    <r>
      <rPr>
        <sz val="10"/>
        <color rgb="FF000000"/>
        <rFont val="Arial"/>
        <family val="2"/>
      </rPr>
      <t xml:space="preserve"> Electricity prices non-household consumers, average annual growth rate, 2017 S1 - 2021 S1 (%)</t>
    </r>
  </si>
  <si>
    <t>2017-2021</t>
  </si>
  <si>
    <r>
      <rPr>
        <vertAlign val="superscript"/>
        <sz val="10"/>
        <color rgb="FF000000"/>
        <rFont val="Arial"/>
        <family val="2"/>
      </rPr>
      <t>10</t>
    </r>
    <r>
      <rPr>
        <sz val="10"/>
        <color rgb="FF000000"/>
        <rFont val="Arial"/>
        <family val="2"/>
      </rPr>
      <t xml:space="preserve"> Electricity prices non-household consumers, percentage change between highest and lowest values, 2016 S2 - 2021 S1 (%)</t>
    </r>
  </si>
  <si>
    <t>2016-2021</t>
  </si>
  <si>
    <r>
      <rPr>
        <vertAlign val="superscript"/>
        <sz val="10"/>
        <color rgb="FF000000"/>
        <rFont val="Arial"/>
        <family val="2"/>
      </rPr>
      <t>11</t>
    </r>
    <r>
      <rPr>
        <sz val="10"/>
        <color rgb="FF000000"/>
        <rFont val="Arial"/>
        <family val="2"/>
      </rPr>
      <t xml:space="preserve"> Energy efficiency investment needs in all types of buildings in WB6 CPs 2011-2020 (EUR million) </t>
    </r>
  </si>
  <si>
    <r>
      <rPr>
        <vertAlign val="superscript"/>
        <sz val="10"/>
        <color rgb="FF000000"/>
        <rFont val="Arial"/>
        <family val="2"/>
      </rPr>
      <t>11</t>
    </r>
    <r>
      <rPr>
        <sz val="10"/>
        <color rgb="FF000000"/>
        <rFont val="Arial"/>
        <family val="2"/>
      </rPr>
      <t xml:space="preserve"> Energy efficiency investments in all types of buildings in WB6 CPs 2010-2020, plus new energy efficiency investments between Jan 2021 and May 2021  (EUR million) </t>
    </r>
  </si>
  <si>
    <r>
      <t xml:space="preserve"> </t>
    </r>
    <r>
      <rPr>
        <vertAlign val="superscript"/>
        <sz val="10"/>
        <color rgb="FF000000"/>
        <rFont val="Arial"/>
        <family val="2"/>
      </rPr>
      <t>11</t>
    </r>
    <r>
      <rPr>
        <sz val="10"/>
        <color rgb="FF000000"/>
        <rFont val="Arial"/>
        <family val="2"/>
      </rPr>
      <t xml:space="preserve"> Investment gap in energy efficiency in building programs (EUR million)</t>
    </r>
  </si>
  <si>
    <r>
      <rPr>
        <vertAlign val="superscript"/>
        <sz val="10"/>
        <color rgb="FF000000"/>
        <rFont val="Arial"/>
        <family val="2"/>
      </rPr>
      <t xml:space="preserve">12 </t>
    </r>
    <r>
      <rPr>
        <sz val="10"/>
        <color rgb="FF000000"/>
        <rFont val="Arial"/>
        <family val="2"/>
      </rPr>
      <t>Share of people fully vaccinated against Covid-19  (%)</t>
    </r>
  </si>
  <si>
    <r>
      <rPr>
        <vertAlign val="superscript"/>
        <sz val="10"/>
        <color rgb="FF000000"/>
        <rFont val="Arial"/>
        <family val="2"/>
      </rPr>
      <t>12</t>
    </r>
    <r>
      <rPr>
        <sz val="10"/>
        <color rgb="FF000000"/>
        <rFont val="Arial"/>
        <family val="2"/>
      </rPr>
      <t xml:space="preserve"> Share of people only partially vaccinated against Covid-19  (%)</t>
    </r>
  </si>
  <si>
    <t>5.4*</t>
  </si>
  <si>
    <t>Data sources and notes on methodology:</t>
  </si>
  <si>
    <t>1 OECD (2022), Air pollution exposure (indicator). doi: 10.1787/8d9dcc33-en, available at https://data.oecd.org/air/air-pollution-exposure.htm (accessed 15.02.2022)</t>
  </si>
  <si>
    <t>2 ILOSTAT Data catalogue, Unemployment rate by sex and age. ILO modelled estimates, Nov. 2021 (%), Annual *Value for Kosovo: Unemployment rate by sex and age (%), LFS, Annual, Reference year for Kosovo is 2020, available at https://ilostat.ilo.org/data/# (both databases accessed on 17.02.2022)</t>
  </si>
  <si>
    <t xml:space="preserve">3 Notre Dame Global Adaptation Initiative. Notre Dame ND-GAIN Country Index, available at https://gain.nd.edu/our-work/country-index/ (accessed on 09.01.2022)
Index  is composed of two key dimensions of adaptation: vulnerability and readiness. Vulnerability measures a country's exposure, sensitivity and capacity to adapt to the negative effects of climate change. ND-GAIN measures overall vulnerability by considering six life-supporting sectors – food, water, health, ecosystem service, human habitat, and infrastructure. Readiness measures a country’s ability to leverage investments and convert them to adaptation actions. ND-GAIN measures overall readiness by considering three components – economic readiness, governance readiness and social readiness. </t>
  </si>
  <si>
    <t>4 International Energy Agency data browser, available at https://www.iea.org/data-and-statistics. Reference year is 2020, Reference year for Ecuador is 2019. (accessed 18.01.2022)</t>
  </si>
  <si>
    <t>5 U.S. Energy Information Administration. International Data Portal, available at: https://www.eia.gov/international/overview/world (accessed on 08.03.2022)</t>
  </si>
  <si>
    <t>6 Transparency International. Corruption Perceptions Index 2020, available at: https://www.transparency.org/en/cpi/2020  (accessed 18.01.2022)</t>
  </si>
  <si>
    <t>7 International Monetary Fund. World Economic Outlook (October 2021), available at https://www.imf.org/external/datamapper/NGDPDPC@WEO/OEMDC/ADVEC/WEOWORLD  (accessed 18.01.2022)</t>
  </si>
  <si>
    <t>8 ILOSTAT. SDG labour market indicators (ILOSDG) available at https://ilostat.ilo.org/data/ (accessed 19.01.2022) *2019 data. **2020 data including junior management</t>
  </si>
  <si>
    <t>9 The World Bank (2021). GovData360, available at https://govdata360.worldbank.org/ (accessed on 19.01.2022)</t>
  </si>
  <si>
    <t>10 Own calculations based on Eurostat (2021), available online at: https://ec.europa.eu/eurostat/web/main/data/database (accessed on 18.01.2022). *For Georgia and Ukraine, only a time series between 2018 and 2021 is available due to the lack of earlier data. **EU data refers to EU 27 as of 2020. Note on methodology: input data for calculations based on electricity prices for non-household consumers, bi-annual data (2017-2021), electrical energy Band IB: 20 MWh-500 MWh, Kilowatt-hour, all taxes and levies included, expressed in Euro.</t>
  </si>
  <si>
    <t>11 WB6 Energy Transition Tracker June 2021. Compiled and calculated by the Energy Community Secretariat, available at energy-community.org (accessed on 14.01.2022)</t>
  </si>
  <si>
    <t>12 Our World Data and CDC. COVID-19 Vaccinations, (last updated 07.01.22) available at https://ourworldindata.org/covid-vaccinations. Reference year is 2021 (December). *Reference year for Albania, Georgia, Serbia and Germany is 2022 (January). **Data for BiH: at least one dose as of Nov.2021 (accessed on 09.01.2022)</t>
  </si>
  <si>
    <t>Compliance and banking regulations</t>
  </si>
  <si>
    <t>Incidents of non-compliance with regulations and/or voluntary codes involving product/service information and labelling, as well as marketing communications, including advertising, promotion, and sponsorship</t>
  </si>
  <si>
    <t xml:space="preserve">i. incidents of non-compliance resulting in a fine or penalty </t>
  </si>
  <si>
    <t>None</t>
  </si>
  <si>
    <t xml:space="preserve">ii. incidents of non-compliance with regulations resulting in a warning </t>
  </si>
  <si>
    <t>iii.  incidents of non-compliance with voluntary codes</t>
  </si>
  <si>
    <t>Significant fines and non-monetary sanctions for non-compliance with environmental laws and/or regulations as well as laws and/or regulations in the social and economic area</t>
  </si>
  <si>
    <t xml:space="preserve">i. total monetary value of significant fines (&gt;EUR 100,000)
</t>
  </si>
  <si>
    <t>total number of non-monetary sanctions</t>
  </si>
  <si>
    <t>cases brought through dispute resolution mechanisms</t>
  </si>
  <si>
    <t>Number of legal actions pending or completed during the reporting period involving anti-competitive behaviour and violations of anti-trust and monopoly legislation in which the organisation has been identified as a participant</t>
  </si>
  <si>
    <t>Group Compliance Reporting system, risk event database</t>
  </si>
  <si>
    <t xml:space="preserve">Note: </t>
  </si>
  <si>
    <t xml:space="preserve">Number of client accounts screened against financial crime risks </t>
  </si>
  <si>
    <t>Number of client accounts screened against financial crime risk</t>
  </si>
  <si>
    <t>all</t>
  </si>
  <si>
    <t>Share of total client accounts screened against financial crime risks</t>
  </si>
  <si>
    <t>Quarterly AML Reports of ProCredit banks</t>
  </si>
  <si>
    <t xml:space="preserve">                Number of processes assessed </t>
  </si>
  <si>
    <r>
      <t>Number of scenarios evaluated</t>
    </r>
    <r>
      <rPr>
        <vertAlign val="superscript"/>
        <sz val="10"/>
        <rFont val="Arial"/>
        <family val="2"/>
      </rPr>
      <t>1</t>
    </r>
  </si>
  <si>
    <t>Risk Assessments of all ProCredit banks, PCH and Quipu</t>
  </si>
  <si>
    <t>2020-2021</t>
  </si>
  <si>
    <t>Risk Awareness Trainings overviews from banks for years 2020 and 2021</t>
  </si>
  <si>
    <t xml:space="preserve">Employees of ProCredit Reporting office in North Macedonia are presented under Germany. The Group Operational Risk Management Policy requires all institutions to conduct risk awareness trainings. Training can take place in different formats (classroom training with direct outreach at the minimum to key staff, or via train-the-trainer, webinar as its replacing format in light of the COVID-19 pandemic, or self-study via e-learning platform). The risk awareness training may also be combined with other training topics. </t>
  </si>
  <si>
    <t>Risk Event Database, data as of 31.01.2022</t>
  </si>
  <si>
    <t>Loss events reported during the reporting year are presented in the table (note that in the previous year's report the absolute amount of both loss and gain events detected during the reporting year was reported). Boundary credit-related operational risk events are included.</t>
  </si>
  <si>
    <t>Report based on data collected via questionnaire from all institutions.</t>
  </si>
  <si>
    <t>Data received from PCB Ecuador and from PCH was in USD and has been converted to EUR at an exchange rate of USD 1 = EUR 0.90.</t>
  </si>
  <si>
    <t>Indicator definitions</t>
  </si>
  <si>
    <t xml:space="preserve">Definition </t>
  </si>
  <si>
    <t>Annual total compensation ratio</t>
  </si>
  <si>
    <r>
      <t xml:space="preserve">Ratio of the annual total compensation for the organisation’s highest-paid individual in each country of significant operations to the median annual total compensation for all employees (excluding the highest-paid individual) in the same country.
</t>
    </r>
    <r>
      <rPr>
        <b/>
        <sz val="10"/>
        <color theme="1"/>
        <rFont val="Arial"/>
        <family val="2"/>
      </rPr>
      <t>Annual total compensation:</t>
    </r>
    <r>
      <rPr>
        <sz val="10"/>
        <color theme="1"/>
        <rFont val="Arial"/>
        <family val="2"/>
      </rPr>
      <t xml:space="preserve">
Compensation provided over the course of a year
</t>
    </r>
    <r>
      <rPr>
        <b/>
        <sz val="10"/>
        <color theme="1"/>
        <rFont val="Arial"/>
        <family val="2"/>
      </rPr>
      <t xml:space="preserve">Note: </t>
    </r>
    <r>
      <rPr>
        <sz val="10"/>
        <color theme="1"/>
        <rFont val="Arial"/>
        <family val="2"/>
      </rPr>
      <t>Annual total compensation can include compensation such as salary, bonus, stock awards, option
awards, non-equity incentive plan compensation, change in pension value and nonqualified deferred
compensation earnings, and all other compensation.</t>
    </r>
  </si>
  <si>
    <t xml:space="preserve">Average hours of training per year per employee. Includes all types of training. </t>
  </si>
  <si>
    <t>Employee</t>
  </si>
  <si>
    <t xml:space="preserve">
Individual who is in an employment relationship with the organisation, according to national law or its application and who is profit and loss-relevant (i.e. receives a salary). Includes all employees on the payroll of the institution: exchange staff are accounted for at the institution where they receive their salary; interns, trainees and working students are counted if they receive a salary (this might differ across banks); employees on parental/maternity leave, sabbatical year or long-term sick leave are not counted. Management Board members as well as staff in unconsolidated entities are included.</t>
  </si>
  <si>
    <t>Fixed term or temporary contract</t>
  </si>
  <si>
    <t>A fixed-term employment contract is an employment contract as defined
above that ends when a specific time period expires, or when a specific task that has a time estimate attached is completed. A temporary employment contract is of limited duration, and is terminated by a specific event, including the end of a project or work phase or return of replaced employees.</t>
  </si>
  <si>
    <t>Full-time</t>
  </si>
  <si>
    <t xml:space="preserve">A ‘full-time employee’ is an employee whose working hours per week, month, or year are defined according to national legislation and practice regarding working time (such as national legislation which defines that ‘full-time’ means a minimum of nine months per year and a minimum of 30 hours per week). </t>
  </si>
  <si>
    <t xml:space="preserve">Indefinite or permanent contract </t>
  </si>
  <si>
    <t>A permanent employment contract is a contract with an employee, for full-time
or part-time work, for an indeterminate period.</t>
  </si>
  <si>
    <t>Number of employee turnover</t>
  </si>
  <si>
    <t>Employees who left the organisation voluntarily or due to dismissal, retirement, or death in service.</t>
  </si>
  <si>
    <t>Number of new employee hires</t>
  </si>
  <si>
    <t>Number of employees that were newly hired during the reporting period.</t>
  </si>
  <si>
    <t>Number of ProCredit Onboarding Programme graduates for the current year</t>
  </si>
  <si>
    <t xml:space="preserve">Number of Onboarding Programme graduates that finished the programme during the reporting period. </t>
  </si>
  <si>
    <t>Part-time</t>
  </si>
  <si>
    <t xml:space="preserve">A ‘part-time employee’ is an employee whose working hours per week, month, or year are less than ‘full-time’ as defined above. For ProCredit: Below 30 hours a week. </t>
  </si>
  <si>
    <t>ProCredit Onboarding Programme graduates in total staff (%)</t>
  </si>
  <si>
    <t xml:space="preserve">Share of ProCredit Onboarding Programme graduates in total staff. </t>
  </si>
  <si>
    <r>
      <t xml:space="preserve">Percentage of senior management at significant locations of operation that are hired from the local community, only taking into account full-time employees. 
</t>
    </r>
    <r>
      <rPr>
        <b/>
        <sz val="10"/>
        <color theme="1"/>
        <rFont val="Arial"/>
        <family val="2"/>
      </rPr>
      <t>Local community:</t>
    </r>
    <r>
      <rPr>
        <sz val="10"/>
        <color theme="1"/>
        <rFont val="Arial"/>
        <family val="2"/>
      </rPr>
      <t xml:space="preserve">
Persons or groups of persons living and/or working in any areas that are economically, socially or
environmentally impacted (positively or negatively) by an organisation’s operations.
</t>
    </r>
    <r>
      <rPr>
        <b/>
        <sz val="10"/>
        <color theme="1"/>
        <rFont val="Arial"/>
        <family val="2"/>
      </rPr>
      <t xml:space="preserve">Note: </t>
    </r>
    <r>
      <rPr>
        <sz val="10"/>
        <color theme="1"/>
        <rFont val="Arial"/>
        <family val="2"/>
      </rPr>
      <t>The local community can range from persons living adjacent to an organisation’s operations to those
living at a distance who are still likely to be impacted by these operations.</t>
    </r>
  </si>
  <si>
    <t>Rate of employee turnover</t>
  </si>
  <si>
    <t>Rate of employees who left the organisation compared to the previous reporting period.</t>
  </si>
  <si>
    <t>Rate of new employee hires</t>
  </si>
  <si>
    <t xml:space="preserve">Rate of new employees compared to the previous reporting period. </t>
  </si>
  <si>
    <t xml:space="preserve">Total hours of specific on-the-job training </t>
  </si>
  <si>
    <t xml:space="preserve">Total hours of specific on-the-job training; this refers for instance to an employee spending a certain amount of time in a different department to learn relevant information on the job that is relevant for his/her position. This excludes the Onboarding Programme and the official exchange programme. </t>
  </si>
  <si>
    <t xml:space="preserve">Number of current staff that has either graduated from or is currently attending the Banker and Management academies. </t>
  </si>
  <si>
    <t>3.3 Memberships and donations</t>
  </si>
  <si>
    <t>3.2 Financial crime prevention</t>
  </si>
  <si>
    <t>A loan usually has multiple measures, therefore the number of measures is higher than the number of loans. The green outstanding portfolio with assessed impacts (54% of total green portfolio), includes 49 RE power plants still under construction in a number of countries (Greece, North Macedonia, Serbia, Ukraine) with a volume of EUR 87m, as well as 100 power plants already constructed/operational with a total outstanding volume of EUR 96m. The remainder of the RE portfolio consists of small-scale projects, the impacts of which are presented in this section based on their predicted production according to in-house RE yield calculations tools.
1 Emission factors for 2020 were used for 2021 (IEA). It was used emission factor database IEA 2021.
* Correction due to yearly update of active loans
** The value includes RE projects under construction.</t>
  </si>
  <si>
    <t>2.8 - 6.2</t>
  </si>
  <si>
    <t>3.4-6.4</t>
  </si>
  <si>
    <t>5.1 - 7.2</t>
  </si>
  <si>
    <t>4.5-6.3</t>
  </si>
  <si>
    <t>2.2 - 3.9</t>
  </si>
  <si>
    <t>2.1 - 4.1</t>
  </si>
  <si>
    <t>2.3-3.7</t>
  </si>
  <si>
    <t>2.1 - 7.2</t>
  </si>
  <si>
    <t>2.3-6.9</t>
  </si>
  <si>
    <t>*Since March 2020, due to the pandemic, the ProCredit Academy programmes in Germany have been suspended until further notice; this accounts for the reduction in training hours between 2019 and 2021.</t>
  </si>
  <si>
    <t>13,563*</t>
  </si>
  <si>
    <r>
      <rPr>
        <u/>
        <vertAlign val="superscript"/>
        <sz val="10"/>
        <color theme="10"/>
        <rFont val="Arial"/>
        <family val="2"/>
      </rPr>
      <t>1</t>
    </r>
    <r>
      <rPr>
        <u/>
        <sz val="10"/>
        <color theme="10"/>
        <rFont val="Arial"/>
        <family val="2"/>
      </rPr>
      <t>See our Exclusion List (Code of Conduct p. 34)</t>
    </r>
  </si>
  <si>
    <t>% of total oustanding green loans (vol)**</t>
  </si>
  <si>
    <t>% of toal oustanding green loans (no)**</t>
  </si>
  <si>
    <t>Energy savings (MWh/year)</t>
  </si>
  <si>
    <t>Electricity savings (MWh/year)</t>
  </si>
  <si>
    <t>Green electricity produced (MWh/year)</t>
  </si>
  <si>
    <r>
      <t>Fuel savings (m</t>
    </r>
    <r>
      <rPr>
        <vertAlign val="superscript"/>
        <sz val="10"/>
        <color rgb="FF000000"/>
        <rFont val="Arial"/>
        <family val="2"/>
      </rPr>
      <t>3</t>
    </r>
    <r>
      <rPr>
        <sz val="10"/>
        <color rgb="FF000000"/>
        <rFont val="Arial"/>
        <family val="2"/>
      </rPr>
      <t>/year)</t>
    </r>
  </si>
  <si>
    <t>Total water savings (m3/year)</t>
  </si>
  <si>
    <r>
      <t>Number of significant risks related to corruption identified through the fraud risk assessment</t>
    </r>
    <r>
      <rPr>
        <vertAlign val="superscript"/>
        <sz val="10"/>
        <rFont val="Arial"/>
        <family val="2"/>
      </rPr>
      <t>2</t>
    </r>
  </si>
  <si>
    <t>0.7*</t>
  </si>
  <si>
    <t>30.2*</t>
  </si>
  <si>
    <t>2.0**</t>
  </si>
  <si>
    <t>36.7*</t>
  </si>
  <si>
    <t>3.8*</t>
  </si>
  <si>
    <t>1.4*</t>
  </si>
  <si>
    <t>2.8*</t>
  </si>
  <si>
    <t>71.0*</t>
  </si>
  <si>
    <t>46.8*</t>
  </si>
  <si>
    <t>29.3*</t>
  </si>
  <si>
    <t>27.0**</t>
  </si>
  <si>
    <t>11.5*</t>
  </si>
  <si>
    <t>EE, RE small-scale, GR loans</t>
  </si>
  <si>
    <t>to be updated</t>
  </si>
  <si>
    <t xml:space="preserve">Defaulted loan portfolio </t>
  </si>
  <si>
    <t>Country defaulted loan portfolio (December 2021)</t>
  </si>
  <si>
    <t>ProCredit Bank's defaulted loan portfolio*</t>
  </si>
  <si>
    <t>*The Country defaulted data refer to data as at December 2021. For Germany, country data refer to Q2 2021.  For North Macedonia, bank and country data refer to September 2021.</t>
  </si>
  <si>
    <t>Country defaulted loans</t>
  </si>
  <si>
    <t>ProCredit Bank's defaulted loans</t>
  </si>
  <si>
    <t>Defaulted loan portfolio</t>
  </si>
  <si>
    <t>14,132*</t>
  </si>
  <si>
    <t>Management Board³</t>
  </si>
  <si>
    <r>
      <rPr>
        <vertAlign val="superscript"/>
        <sz val="10"/>
        <color theme="1"/>
        <rFont val="Arial"/>
        <family val="2"/>
      </rPr>
      <t>1</t>
    </r>
    <r>
      <rPr>
        <sz val="10"/>
        <color theme="1"/>
        <rFont val="Arial"/>
        <family val="2"/>
      </rPr>
      <t xml:space="preserve"> All staff, including management board members and staff in unconsolidated entities.
</t>
    </r>
    <r>
      <rPr>
        <vertAlign val="superscript"/>
        <sz val="10"/>
        <color theme="1"/>
        <rFont val="Arial"/>
        <family val="2"/>
      </rPr>
      <t>2</t>
    </r>
    <r>
      <rPr>
        <sz val="10"/>
        <color theme="1"/>
        <rFont val="Arial"/>
        <family val="2"/>
      </rPr>
      <t xml:space="preserve"> In the group total, all SB members are counted only once, but persons who are SB members in more than one region are counted in each of the regions in which they serve.</t>
    </r>
  </si>
  <si>
    <t xml:space="preserve">All figures are for the 12 months ended 31 December 2021 unless otherwise indicated.
For computational reasons, the figures in the tables may exhibit rounding differences of ± one unit (EUR, %,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</si>
</sst>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5">
    <numFmt numFmtId="44" formatCode="_(&quot;$&quot;* #,##0.00_);_(&quot;$&quot;* \(#,##0.00\);_(&quot;$&quot;* &quot;-&quot;??_);_(@_)"/>
    <numFmt numFmtId="164" formatCode="_-* #,##0_-;\-* #,##0_-;_-* &quot;-&quot;_-;_-@_-"/>
    <numFmt numFmtId="165" formatCode="_-* #,##0.00_-;\-* #,##0.00_-;_-* &quot;-&quot;??_-;_-@_-"/>
    <numFmt numFmtId="166" formatCode="[$-409]mmm\-yy;@"/>
    <numFmt numFmtId="167" formatCode="0.0%"/>
    <numFmt numFmtId="168" formatCode="#,##0.0"/>
    <numFmt numFmtId="169" formatCode="&quot;$&quot;#,##0;\-&quot;$&quot;#,##0"/>
    <numFmt numFmtId="170" formatCode="0.000%;\(0.000%\)"/>
    <numFmt numFmtId="171" formatCode="_-* #,##0\ _F_-;\-* #,##0\ _F_-;_-* &quot;-&quot;\ _F_-;_-@_-"/>
    <numFmt numFmtId="172" formatCode="0.000_)"/>
    <numFmt numFmtId="173" formatCode="_-* #,##0.00\ _F_-;\-* #,##0.00\ _F_-;_-* &quot;-&quot;??\ _F_-;_-@_-"/>
    <numFmt numFmtId="174" formatCode="_-* #,##0\ &quot;F&quot;_-;\-* #,##0\ &quot;F&quot;_-;_-* &quot;-&quot;\ &quot;F&quot;_-;_-@_-"/>
    <numFmt numFmtId="175" formatCode="_-* #,##0.00\ &quot;F&quot;_-;\-* #,##0.00\ &quot;F&quot;_-;_-* &quot;-&quot;??\ &quot;F&quot;_-;_-@_-"/>
    <numFmt numFmtId="176" formatCode="0.00_)"/>
    <numFmt numFmtId="177" formatCode="\-"/>
    <numFmt numFmtId="178" formatCode="0.0"/>
    <numFmt numFmtId="179" formatCode="#,##0%;[Red]\(#,##0%\)"/>
    <numFmt numFmtId="180" formatCode="#,##0.00%;\-\ #,##0.00%;_-* &quot;-&quot;??_-;_-@_-"/>
    <numFmt numFmtId="181" formatCode="#,##0%;\-\ #,##0%;_-* &quot;-&quot;??_-;_-@_-"/>
    <numFmt numFmtId="182" formatCode="#,##0,;[Red]\(#,##0,\)"/>
    <numFmt numFmtId="183" formatCode="_-* #,##0_-;\-\ #,##0_-;_-* &quot;-&quot;??_-;_-@_-"/>
    <numFmt numFmtId="184" formatCode="_-* #,##0.0_-;\-\ #,##0.0_-;_-* &quot;-&quot;??_-;_-@_-"/>
    <numFmt numFmtId="185" formatCode="_-* #,##0.00_-;\-\ #,##0.00_-;_-* &quot;-&quot;??_-;_-@_-"/>
    <numFmt numFmtId="186" formatCode="_-* #,##0.000_-;\-\ #,##0.000_-;_-* &quot;-&quot;??_-;_-@_-"/>
    <numFmt numFmtId="187" formatCode="_-&quot;$&quot;* #,##0_-;\-&quot;$&quot;* #,##0_-;_-&quot;$&quot;* &quot;-&quot;??_-;_-@_-"/>
    <numFmt numFmtId="188" formatCode="d\ mmm"/>
    <numFmt numFmtId="189" formatCode="d\ mmm\ yyyy"/>
    <numFmt numFmtId="190" formatCode="_(#,##0.00_);_(\(#,##0.00\);_(&quot;-&quot;_);_(@_)"/>
    <numFmt numFmtId="191" formatCode="_(#,##0_);_(\(#,##0\);_(&quot;-&quot;_);_(@_)"/>
    <numFmt numFmtId="192" formatCode="#,##0;\(#,##0\)"/>
    <numFmt numFmtId="193" formatCode="#,##0.0;[Red]\(#,##0.0\)"/>
    <numFmt numFmtId="194" formatCode="#,##0.00;[Red]\(#,##0.00\)"/>
    <numFmt numFmtId="195" formatCode="#,##0.0%;\-\ #,##0.0%;_-* &quot;-&quot;??_-;_-@_-"/>
    <numFmt numFmtId="196" formatCode="_(&quot;$&quot;#,##0.00_);_(\(&quot;$&quot;#,##0.00\);_(&quot;-&quot;_);_(@_)"/>
    <numFmt numFmtId="197" formatCode="_(&quot;$&quot;#,##0_);_(\(&quot;$&quot;#,##0\);_(&quot;-&quot;_);_(@_)"/>
    <numFmt numFmtId="198" formatCode="\$#,##0.00;\(\$#,##0.00\)"/>
    <numFmt numFmtId="199" formatCode="&quot;$&quot;#,##0.0;[Red]\(&quot;$&quot;#,##0.0\)"/>
    <numFmt numFmtId="200" formatCode="&quot;$&quot;#,##0.00;[Red]\(&quot;$&quot;#,##0.00\)"/>
    <numFmt numFmtId="201" formatCode=";;;&quot;Units: $'000&quot;"/>
    <numFmt numFmtId="202" formatCode="_(&quot;$&quot;* #,##0_);_(&quot;$&quot;* \(#,##0\);_(&quot;$&quot;* &quot;-&quot;??_);_(@_)"/>
    <numFmt numFmtId="203" formatCode="d\-mmm\-yyyy"/>
    <numFmt numFmtId="204" formatCode="mmmm\-yyyy"/>
    <numFmt numFmtId="205" formatCode="#,##0.0%;[Red]\-#,##0.0%"/>
    <numFmt numFmtId="206" formatCode="\$#,##0;\(\$#,##0\)"/>
    <numFmt numFmtId="207" formatCode="_-[$€-2]* #,##0.00_-;\-[$€-2]* #,##0.00_-;_-[$€-2]* &quot;-&quot;??_-"/>
    <numFmt numFmtId="208" formatCode="&quot;$&quot;#,##0"/>
    <numFmt numFmtId="209" formatCode="#,##0.0;[Red]#,##0.0"/>
    <numFmt numFmtId="210" formatCode="#,##0.000_);\(#,##0.000\);\-_)"/>
    <numFmt numFmtId="211" formatCode="0.00;[Red]0.00"/>
    <numFmt numFmtId="212" formatCode="0.0000"/>
    <numFmt numFmtId="213" formatCode="0.00000"/>
    <numFmt numFmtId="214" formatCode="0.000000"/>
    <numFmt numFmtId="215" formatCode="&quot;$&quot;#,##0.00"/>
    <numFmt numFmtId="216" formatCode="#,##0;[Red]\(#,##0.0%\)"/>
    <numFmt numFmtId="217" formatCode="#,##0.0;[Red]\(#,##0.00%\)"/>
    <numFmt numFmtId="218" formatCode="#,##0.0%;[Red]\(#,##0.0%\)"/>
    <numFmt numFmtId="219" formatCode="_(#,##0_);\(#,##0\);\-_);_(@"/>
    <numFmt numFmtId="220" formatCode="_(0_);\(0\);\-_);_(@"/>
    <numFmt numFmtId="221" formatCode="0.00%_);\(0.00%\);\-_%_)"/>
    <numFmt numFmtId="222" formatCode="#,##0.00;[Red]\(#,##0.000%\)"/>
    <numFmt numFmtId="223" formatCode="#,##0;[Red]#,##0"/>
    <numFmt numFmtId="224" formatCode="#,##0%_);\(#,##0%\);\-_%_);_(@"/>
    <numFmt numFmtId="225" formatCode="0.00%_);\(0.00%\);\-_._0_0_%_);_(@"/>
    <numFmt numFmtId="226" formatCode="#,##0.00%;[Red]\(#,##0.00%\)"/>
    <numFmt numFmtId="227" formatCode="0.0000%_);\(0.0000%\);\-_._0_0_0_0_%_);_(@"/>
    <numFmt numFmtId="228" formatCode="#,##0_);\(#,##0\);\-_)"/>
    <numFmt numFmtId="229" formatCode="0.0E+00;\g"/>
    <numFmt numFmtId="230" formatCode="#,##0.0_ ;\-#,##0.0\ "/>
    <numFmt numFmtId="231" formatCode="#,##0_ ;\-#,##0\ "/>
    <numFmt numFmtId="232" formatCode="_-* #,##0_-;\-* #,##0_-;_-* &quot;-&quot;??_-;_-@_-"/>
    <numFmt numFmtId="233" formatCode="_-* #,##0.0_-;\-* #,##0.0_-;_-* &quot;-&quot;??_-;_-@_-"/>
    <numFmt numFmtId="234" formatCode="0_ ;\-0\ "/>
    <numFmt numFmtId="235" formatCode="#,##0.0,,"/>
    <numFmt numFmtId="236" formatCode="#,##0,,"/>
    <numFmt numFmtId="237" formatCode="0.000%"/>
  </numFmts>
  <fonts count="130">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rgb="FFFF0000"/>
      <name val="Calibri"/>
      <family val="2"/>
      <scheme val="minor"/>
    </font>
    <font>
      <b/>
      <sz val="11"/>
      <color theme="1"/>
      <name val="Calibri"/>
      <family val="2"/>
      <scheme val="minor"/>
    </font>
    <font>
      <b/>
      <sz val="11"/>
      <color theme="1"/>
      <name val="Arial"/>
      <family val="2"/>
    </font>
    <font>
      <b/>
      <sz val="11"/>
      <color theme="0"/>
      <name val="Arial"/>
      <family val="2"/>
    </font>
    <font>
      <sz val="11"/>
      <name val="Arial"/>
      <family val="2"/>
    </font>
    <font>
      <sz val="11"/>
      <color theme="1"/>
      <name val="Arial"/>
      <family val="2"/>
    </font>
    <font>
      <u/>
      <sz val="11"/>
      <color theme="10"/>
      <name val="Calibri"/>
      <family val="2"/>
      <scheme val="minor"/>
    </font>
    <font>
      <sz val="10"/>
      <name val="Arial"/>
      <family val="2"/>
    </font>
    <font>
      <b/>
      <sz val="14"/>
      <color indexed="48"/>
      <name val="Arial Narrow"/>
      <family val="2"/>
    </font>
    <font>
      <b/>
      <sz val="10"/>
      <name val="Arial"/>
      <family val="2"/>
    </font>
    <font>
      <i/>
      <sz val="8"/>
      <color indexed="23"/>
      <name val="Arial"/>
      <family val="2"/>
    </font>
    <font>
      <b/>
      <i/>
      <sz val="10"/>
      <name val="Arial"/>
      <family val="2"/>
    </font>
    <font>
      <sz val="8"/>
      <name val="Arial"/>
      <family val="2"/>
    </font>
    <font>
      <b/>
      <sz val="8"/>
      <name val="Arial"/>
      <family val="2"/>
    </font>
    <font>
      <sz val="10"/>
      <name val="Helv"/>
      <family val="2"/>
    </font>
    <font>
      <b/>
      <i/>
      <sz val="9"/>
      <color indexed="40"/>
      <name val="Lucida Sans"/>
      <family val="2"/>
    </font>
    <font>
      <sz val="7.5"/>
      <name val="Lucida Sans"/>
      <family val="2"/>
    </font>
    <font>
      <sz val="12"/>
      <name val="Arial"/>
      <family val="2"/>
    </font>
    <font>
      <sz val="11"/>
      <name val="Tms Rmn"/>
    </font>
    <font>
      <b/>
      <sz val="12"/>
      <name val="Arial"/>
      <family val="2"/>
    </font>
    <font>
      <b/>
      <i/>
      <sz val="16"/>
      <name val="Helv"/>
    </font>
    <font>
      <sz val="10"/>
      <color indexed="12"/>
      <name val="Arial"/>
      <family val="2"/>
    </font>
    <font>
      <sz val="6"/>
      <name val="Arial"/>
      <family val="2"/>
    </font>
    <font>
      <sz val="12"/>
      <name val="Times New Roman"/>
      <family val="1"/>
    </font>
    <font>
      <i/>
      <sz val="10"/>
      <name val="Arial"/>
      <family val="2"/>
    </font>
    <font>
      <sz val="8"/>
      <color theme="1"/>
      <name val="Calibri"/>
      <family val="2"/>
    </font>
    <font>
      <sz val="10"/>
      <color theme="1"/>
      <name val="Calibri"/>
      <family val="2"/>
    </font>
    <font>
      <sz val="12"/>
      <color theme="1"/>
      <name val="Arial"/>
      <family val="2"/>
    </font>
    <font>
      <sz val="10"/>
      <name val="Geneva"/>
      <family val="2"/>
    </font>
    <font>
      <sz val="10"/>
      <color indexed="8"/>
      <name val="MS Sans Serif"/>
      <family val="2"/>
    </font>
    <font>
      <sz val="10"/>
      <name val="MS Sans Serif"/>
      <family val="2"/>
    </font>
    <font>
      <sz val="11"/>
      <color indexed="8"/>
      <name val="Calibri"/>
      <family val="2"/>
    </font>
    <font>
      <sz val="11"/>
      <color indexed="9"/>
      <name val="Calibri"/>
      <family val="2"/>
    </font>
    <font>
      <sz val="11"/>
      <color indexed="20"/>
      <name val="Calibri"/>
      <family val="2"/>
    </font>
    <font>
      <sz val="10"/>
      <name val="CG Times"/>
    </font>
    <font>
      <b/>
      <sz val="11"/>
      <color indexed="52"/>
      <name val="Calibri"/>
      <family val="2"/>
    </font>
    <font>
      <i/>
      <sz val="12"/>
      <name val="Frutiger 45 Light"/>
      <family val="2"/>
    </font>
    <font>
      <b/>
      <sz val="11"/>
      <color indexed="9"/>
      <name val="Calibri"/>
      <family val="2"/>
    </font>
    <font>
      <sz val="10"/>
      <color indexed="8"/>
      <name val="Times New Roman"/>
      <family val="1"/>
    </font>
    <font>
      <sz val="8"/>
      <name val="Palatino"/>
      <family val="1"/>
    </font>
    <font>
      <sz val="10"/>
      <name val="Times New Roman"/>
      <family val="1"/>
    </font>
    <font>
      <u/>
      <sz val="10"/>
      <name val="Arial"/>
      <family val="2"/>
    </font>
    <font>
      <sz val="8"/>
      <color indexed="8"/>
      <name val="Arial"/>
      <family val="2"/>
    </font>
    <font>
      <sz val="10"/>
      <name val="CG Times (W1)"/>
      <family val="1"/>
    </font>
    <font>
      <sz val="9"/>
      <name val="Arial"/>
      <family val="2"/>
    </font>
    <font>
      <i/>
      <sz val="11"/>
      <color indexed="23"/>
      <name val="Calibri"/>
      <family val="2"/>
    </font>
    <font>
      <sz val="7"/>
      <name val="Palatino"/>
      <family val="1"/>
    </font>
    <font>
      <sz val="11"/>
      <color indexed="17"/>
      <name val="Calibri"/>
      <family val="2"/>
    </font>
    <font>
      <sz val="6"/>
      <color indexed="16"/>
      <name val="Palatino"/>
      <family val="1"/>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4"/>
      <name val="Frutiger 87ExtraBlackCn"/>
      <family val="2"/>
    </font>
    <font>
      <sz val="11"/>
      <color indexed="60"/>
      <name val="Calibri"/>
      <family val="2"/>
    </font>
    <font>
      <sz val="10"/>
      <color rgb="FF000000"/>
      <name val="Arial"/>
      <family val="2"/>
    </font>
    <font>
      <b/>
      <sz val="11"/>
      <color indexed="63"/>
      <name val="Calibri"/>
      <family val="2"/>
    </font>
    <font>
      <sz val="10"/>
      <color indexed="16"/>
      <name val="Helvetica-Black"/>
    </font>
    <font>
      <b/>
      <sz val="26"/>
      <color indexed="40"/>
      <name val="Bookman Old Style"/>
      <family val="1"/>
    </font>
    <font>
      <b/>
      <sz val="10"/>
      <name val="Times New Roman"/>
      <family val="1"/>
    </font>
    <font>
      <b/>
      <sz val="9"/>
      <name val="Palatino"/>
      <family val="1"/>
    </font>
    <font>
      <sz val="9"/>
      <color indexed="21"/>
      <name val="Helvetica-Black"/>
    </font>
    <font>
      <sz val="9"/>
      <name val="Helvetica-Black"/>
    </font>
    <font>
      <b/>
      <sz val="18"/>
      <color indexed="9"/>
      <name val="Arial"/>
      <family val="2"/>
    </font>
    <font>
      <b/>
      <sz val="12"/>
      <color indexed="9"/>
      <name val="Arial"/>
      <family val="2"/>
    </font>
    <font>
      <b/>
      <sz val="10"/>
      <color indexed="9"/>
      <name val="Arial"/>
      <family val="2"/>
    </font>
    <font>
      <sz val="10"/>
      <name val="ITC Garamond"/>
    </font>
    <font>
      <b/>
      <sz val="11"/>
      <color indexed="8"/>
      <name val="Calibri"/>
      <family val="2"/>
    </font>
    <font>
      <sz val="11"/>
      <color indexed="10"/>
      <name val="Calibri"/>
      <family val="2"/>
    </font>
    <font>
      <sz val="10"/>
      <color indexed="14"/>
      <name val="Arial"/>
      <family val="2"/>
    </font>
    <font>
      <b/>
      <sz val="10"/>
      <color indexed="31"/>
      <name val="Arial"/>
      <family val="2"/>
    </font>
    <font>
      <sz val="8"/>
      <color indexed="9"/>
      <name val="Arial"/>
      <family val="2"/>
    </font>
    <font>
      <b/>
      <sz val="12"/>
      <color indexed="45"/>
      <name val="Arial"/>
      <family val="2"/>
    </font>
    <font>
      <sz val="8"/>
      <name val="Verdana"/>
      <family val="2"/>
    </font>
    <font>
      <sz val="10"/>
      <color theme="1"/>
      <name val="Calibri"/>
      <family val="2"/>
      <scheme val="minor"/>
    </font>
    <font>
      <b/>
      <sz val="10"/>
      <color theme="1"/>
      <name val="Calibri"/>
      <family val="2"/>
      <scheme val="minor"/>
    </font>
    <font>
      <b/>
      <sz val="10"/>
      <color theme="0"/>
      <name val="Arial"/>
      <family val="2"/>
    </font>
    <font>
      <i/>
      <sz val="9"/>
      <color rgb="FFFF0000"/>
      <name val="Calibri"/>
      <family val="2"/>
      <scheme val="minor"/>
    </font>
    <font>
      <b/>
      <sz val="14"/>
      <color theme="0"/>
      <name val="Arial"/>
      <family val="2"/>
    </font>
    <font>
      <b/>
      <sz val="10"/>
      <color theme="1"/>
      <name val="Arial"/>
      <family val="2"/>
    </font>
    <font>
      <i/>
      <sz val="10"/>
      <color theme="1"/>
      <name val="Arial"/>
      <family val="2"/>
    </font>
    <font>
      <sz val="10"/>
      <color theme="1"/>
      <name val="Arial"/>
      <family val="2"/>
    </font>
    <font>
      <b/>
      <sz val="11"/>
      <color theme="3"/>
      <name val="Calibri"/>
      <family val="2"/>
      <scheme val="minor"/>
    </font>
    <font>
      <vertAlign val="superscript"/>
      <sz val="10"/>
      <color theme="1"/>
      <name val="Arial"/>
      <family val="2"/>
    </font>
    <font>
      <sz val="10"/>
      <color rgb="FFFF0000"/>
      <name val="Arial"/>
      <family val="2"/>
    </font>
    <font>
      <sz val="10"/>
      <color rgb="FF183355"/>
      <name val="Arial"/>
      <family val="2"/>
    </font>
    <font>
      <b/>
      <vertAlign val="subscript"/>
      <sz val="10"/>
      <color theme="1"/>
      <name val="Arial"/>
      <family val="2"/>
    </font>
    <font>
      <vertAlign val="subscript"/>
      <sz val="10"/>
      <color theme="1"/>
      <name val="Arial"/>
      <family val="2"/>
    </font>
    <font>
      <vertAlign val="superscript"/>
      <sz val="10"/>
      <name val="Arial"/>
      <family val="2"/>
    </font>
    <font>
      <b/>
      <vertAlign val="subscript"/>
      <sz val="10"/>
      <color theme="0"/>
      <name val="Arial"/>
      <family val="2"/>
    </font>
    <font>
      <b/>
      <sz val="10"/>
      <color rgb="FF000000"/>
      <name val="Arial"/>
      <family val="2"/>
    </font>
    <font>
      <b/>
      <vertAlign val="superscript"/>
      <sz val="10"/>
      <name val="Arial"/>
      <family val="2"/>
    </font>
    <font>
      <b/>
      <vertAlign val="subscript"/>
      <sz val="10"/>
      <name val="Arial"/>
      <family val="2"/>
    </font>
    <font>
      <sz val="10"/>
      <color rgb="FF3F3F3F"/>
      <name val="Arial"/>
      <family val="2"/>
    </font>
    <font>
      <sz val="10"/>
      <color theme="7"/>
      <name val="Arial"/>
      <family val="2"/>
    </font>
    <font>
      <vertAlign val="subscript"/>
      <sz val="11"/>
      <name val="Arial"/>
      <family val="2"/>
    </font>
    <font>
      <b/>
      <u/>
      <sz val="11"/>
      <color rgb="FF004F95"/>
      <name val="Arial"/>
      <family val="2"/>
    </font>
    <font>
      <vertAlign val="subscript"/>
      <sz val="10"/>
      <color rgb="FF000000"/>
      <name val="Arial"/>
      <family val="2"/>
    </font>
    <font>
      <sz val="8"/>
      <name val="Calibri"/>
      <family val="2"/>
      <scheme val="minor"/>
    </font>
    <font>
      <sz val="10"/>
      <color rgb="FF4A4948"/>
      <name val="Arial"/>
      <family val="2"/>
    </font>
    <font>
      <vertAlign val="superscript"/>
      <sz val="11"/>
      <name val="Arial"/>
      <family val="2"/>
    </font>
    <font>
      <vertAlign val="superscript"/>
      <sz val="10"/>
      <color rgb="FF000000"/>
      <name val="Arial"/>
      <family val="2"/>
    </font>
    <font>
      <vertAlign val="subscript"/>
      <sz val="10"/>
      <color rgb="FF4A4948"/>
      <name val="Arial"/>
      <family val="2"/>
    </font>
    <font>
      <sz val="20"/>
      <color rgb="FF70AD47"/>
      <name val="Arial"/>
      <family val="2"/>
    </font>
    <font>
      <b/>
      <sz val="18"/>
      <color indexed="56"/>
      <name val="Cambria"/>
      <family val="2"/>
    </font>
    <font>
      <i/>
      <sz val="8"/>
      <name val="Arial"/>
      <family val="2"/>
    </font>
    <font>
      <b/>
      <vertAlign val="superscript"/>
      <sz val="10"/>
      <color theme="0"/>
      <name val="Arial"/>
      <family val="2"/>
    </font>
    <font>
      <b/>
      <vertAlign val="superscript"/>
      <sz val="10"/>
      <color theme="1"/>
      <name val="Arial"/>
      <family val="2"/>
    </font>
    <font>
      <sz val="10"/>
      <color theme="1"/>
      <name val="Arial"/>
      <family val="2"/>
    </font>
    <font>
      <sz val="10"/>
      <name val="Arial"/>
      <family val="2"/>
    </font>
    <font>
      <sz val="10"/>
      <color theme="1" tint="0.499984740745262"/>
      <name val="Arial"/>
      <family val="2"/>
    </font>
    <font>
      <sz val="10"/>
      <color theme="1" tint="0.499984740745262"/>
      <name val="Arial"/>
      <family val="2"/>
    </font>
    <font>
      <vertAlign val="subscript"/>
      <sz val="10"/>
      <name val="Arial"/>
      <family val="2"/>
    </font>
    <font>
      <b/>
      <sz val="10"/>
      <color rgb="FF000000"/>
      <name val="Arial"/>
      <family val="2"/>
    </font>
    <font>
      <sz val="10"/>
      <color rgb="FF000000"/>
      <name val="Arial"/>
      <family val="2"/>
    </font>
    <font>
      <u/>
      <sz val="10"/>
      <color theme="10"/>
      <name val="Arial"/>
      <family val="2"/>
    </font>
    <font>
      <u/>
      <sz val="10"/>
      <color theme="10"/>
      <name val="Arial"/>
      <family val="2"/>
    </font>
    <font>
      <u/>
      <vertAlign val="superscript"/>
      <sz val="10"/>
      <color theme="10"/>
      <name val="Arial"/>
      <family val="2"/>
    </font>
    <font>
      <sz val="10"/>
      <name val="Arial"/>
    </font>
    <font>
      <b/>
      <sz val="10"/>
      <name val="Arial"/>
    </font>
    <font>
      <sz val="11"/>
      <color rgb="FF004F95"/>
      <name val="Arial"/>
      <family val="2"/>
    </font>
  </fonts>
  <fills count="4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1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5"/>
        <bgColor indexed="64"/>
      </patternFill>
    </fill>
    <fill>
      <patternFill patternType="solid">
        <fgColor indexed="22"/>
      </patternFill>
    </fill>
    <fill>
      <patternFill patternType="solid">
        <fgColor indexed="55"/>
      </patternFill>
    </fill>
    <fill>
      <patternFill patternType="lightGray">
        <fgColor indexed="13"/>
      </patternFill>
    </fill>
    <fill>
      <patternFill patternType="solid">
        <fgColor indexed="39"/>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6"/>
        <bgColor indexed="64"/>
      </patternFill>
    </fill>
    <fill>
      <patternFill patternType="solid">
        <fgColor indexed="14"/>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004F95"/>
        <bgColor indexed="64"/>
      </patternFill>
    </fill>
    <fill>
      <patternFill patternType="solid">
        <fgColor rgb="FFD9D9D9"/>
        <bgColor indexed="64"/>
      </patternFill>
    </fill>
  </fills>
  <borders count="57">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ck">
        <color indexed="40"/>
      </left>
      <right/>
      <top/>
      <bottom/>
      <diagonal/>
    </border>
    <border>
      <left/>
      <right/>
      <top/>
      <bottom style="thick">
        <color indexed="40"/>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thin">
        <color indexed="6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ck">
        <color indexed="16"/>
      </right>
      <top/>
      <bottom style="thick">
        <color indexed="16"/>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bottom style="thin">
        <color indexed="22"/>
      </bottom>
      <diagonal/>
    </border>
    <border>
      <left/>
      <right/>
      <top style="thin">
        <color indexed="62"/>
      </top>
      <bottom style="double">
        <color indexed="62"/>
      </bottom>
      <diagonal/>
    </border>
    <border>
      <left style="thin">
        <color indexed="31"/>
      </left>
      <right style="thin">
        <color indexed="31"/>
      </right>
      <top style="thin">
        <color indexed="31"/>
      </top>
      <bottom style="thin">
        <color indexed="31"/>
      </bottom>
      <diagonal/>
    </border>
    <border>
      <left/>
      <right/>
      <top/>
      <bottom style="thin">
        <color auto="1"/>
      </bottom>
      <diagonal/>
    </border>
    <border>
      <left/>
      <right/>
      <top style="thin">
        <color auto="1"/>
      </top>
      <bottom style="thin">
        <color auto="1"/>
      </bottom>
      <diagonal/>
    </border>
    <border>
      <left/>
      <right/>
      <top/>
      <bottom style="medium">
        <color theme="4" tint="0.39997558519241921"/>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diagonal/>
    </border>
    <border>
      <left/>
      <right/>
      <top style="thin">
        <color theme="2"/>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bottom/>
      <diagonal/>
    </border>
    <border>
      <left/>
      <right/>
      <top/>
      <bottom style="thin">
        <color theme="2"/>
      </bottom>
      <diagonal/>
    </border>
    <border>
      <left style="thin">
        <color theme="2"/>
      </left>
      <right style="thin">
        <color theme="2"/>
      </right>
      <top/>
      <bottom style="thin">
        <color them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2"/>
      </left>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2"/>
      </left>
      <right/>
      <top/>
      <bottom style="thin">
        <color theme="2"/>
      </bottom>
      <diagonal/>
    </border>
    <border>
      <left style="thin">
        <color theme="0" tint="-4.9989318521683403E-2"/>
      </left>
      <right style="thin">
        <color theme="0" tint="-4.9989318521683403E-2"/>
      </right>
      <top/>
      <bottom/>
      <diagonal/>
    </border>
    <border>
      <left/>
      <right/>
      <top style="thin">
        <color theme="0" tint="-4.9989318521683403E-2"/>
      </top>
      <bottom/>
      <diagonal/>
    </border>
  </borders>
  <cellStyleXfs count="582">
    <xf numFmtId="0" fontId="0" fillId="0" borderId="0"/>
    <xf numFmtId="9" fontId="7" fillId="0" borderId="0" applyFont="0" applyFill="0" applyBorder="0" applyAlignment="0" applyProtection="0"/>
    <xf numFmtId="0" fontId="14" fillId="0" borderId="0" applyNumberFormat="0" applyFill="0" applyBorder="0" applyAlignment="0" applyProtection="0"/>
    <xf numFmtId="0" fontId="15" fillId="0" borderId="0"/>
    <xf numFmtId="165" fontId="15" fillId="0" borderId="0" applyFont="0" applyFill="0" applyBorder="0" applyAlignment="0" applyProtection="0"/>
    <xf numFmtId="0" fontId="16" fillId="0" borderId="0">
      <alignment horizontal="justify"/>
    </xf>
    <xf numFmtId="9" fontId="15" fillId="0" borderId="0" applyFont="0" applyFill="0" applyBorder="0" applyAlignment="0" applyProtection="0"/>
    <xf numFmtId="0" fontId="17" fillId="3" borderId="0" applyNumberFormat="0" applyFont="0" applyFill="0" applyBorder="0" applyAlignment="0" applyProtection="0"/>
    <xf numFmtId="0" fontId="19" fillId="0" borderId="0"/>
    <xf numFmtId="0" fontId="17" fillId="0" borderId="0" applyNumberFormat="0" applyFont="0" applyFill="0" applyBorder="0" applyAlignment="0" applyProtection="0"/>
    <xf numFmtId="0" fontId="18" fillId="0" borderId="0" applyNumberFormat="0" applyFont="0" applyFill="0" applyBorder="0" applyAlignment="0" applyProtection="0"/>
    <xf numFmtId="0" fontId="15" fillId="0" borderId="0" applyNumberFormat="0" applyFont="0" applyFill="0" applyBorder="0" applyAlignment="0" applyProtection="0"/>
    <xf numFmtId="0" fontId="22" fillId="0" borderId="0"/>
    <xf numFmtId="0" fontId="23" fillId="0" borderId="0"/>
    <xf numFmtId="0" fontId="24" fillId="0" borderId="5"/>
    <xf numFmtId="0" fontId="24" fillId="0" borderId="5"/>
    <xf numFmtId="0" fontId="24" fillId="0" borderId="5"/>
    <xf numFmtId="0" fontId="23" fillId="0" borderId="6"/>
    <xf numFmtId="0" fontId="23" fillId="0" borderId="6"/>
    <xf numFmtId="0" fontId="23" fillId="0" borderId="6"/>
    <xf numFmtId="0" fontId="17" fillId="0" borderId="0" applyNumberFormat="0" applyFill="0" applyBorder="0" applyAlignment="0" applyProtection="0"/>
    <xf numFmtId="0" fontId="15" fillId="0" borderId="0"/>
    <xf numFmtId="0" fontId="15" fillId="0" borderId="0"/>
    <xf numFmtId="170" fontId="25" fillId="0" borderId="0" applyFont="0" applyFill="0" applyBorder="0" applyAlignment="0"/>
    <xf numFmtId="0" fontId="15" fillId="0" borderId="0">
      <alignment horizontal="center" wrapText="1"/>
      <protection locked="0"/>
    </xf>
    <xf numFmtId="171" fontId="15" fillId="0" borderId="0" applyFill="0" applyBorder="0" applyAlignment="0"/>
    <xf numFmtId="0" fontId="15" fillId="0" borderId="0"/>
    <xf numFmtId="172" fontId="26" fillId="0" borderId="0"/>
    <xf numFmtId="172" fontId="26" fillId="0" borderId="0"/>
    <xf numFmtId="172" fontId="26" fillId="0" borderId="0"/>
    <xf numFmtId="172" fontId="26" fillId="0" borderId="0"/>
    <xf numFmtId="172" fontId="26" fillId="0" borderId="0"/>
    <xf numFmtId="172" fontId="26" fillId="0" borderId="0"/>
    <xf numFmtId="172" fontId="26" fillId="0" borderId="0"/>
    <xf numFmtId="172" fontId="26" fillId="0" borderId="0"/>
    <xf numFmtId="0" fontId="15" fillId="0" borderId="0" applyNumberFormat="0" applyAlignment="0">
      <alignment horizontal="left"/>
    </xf>
    <xf numFmtId="0" fontId="15" fillId="0" borderId="0" applyNumberFormat="0" applyAlignment="0"/>
    <xf numFmtId="0" fontId="15" fillId="0" borderId="0" applyNumberFormat="0" applyAlignment="0">
      <alignment horizontal="left"/>
    </xf>
    <xf numFmtId="38" fontId="20" fillId="3" borderId="0" applyNumberFormat="0" applyBorder="0" applyAlignment="0" applyProtection="0"/>
    <xf numFmtId="0" fontId="27" fillId="0" borderId="7" applyNumberFormat="0" applyAlignment="0" applyProtection="0">
      <alignment horizontal="left" vertical="center"/>
    </xf>
    <xf numFmtId="0" fontId="27" fillId="0" borderId="8">
      <alignment horizontal="left" vertical="center"/>
    </xf>
    <xf numFmtId="10" fontId="20" fillId="5" borderId="4" applyNumberFormat="0" applyBorder="0" applyAlignment="0" applyProtection="0"/>
    <xf numFmtId="0" fontId="15" fillId="6" borderId="0"/>
    <xf numFmtId="0" fontId="15" fillId="7" borderId="0"/>
    <xf numFmtId="171" fontId="15" fillId="0" borderId="0" applyFont="0" applyFill="0" applyBorder="0" applyAlignment="0" applyProtection="0"/>
    <xf numFmtId="173" fontId="15" fillId="0" borderId="0" applyFont="0" applyFill="0" applyBorder="0" applyAlignment="0" applyProtection="0"/>
    <xf numFmtId="174" fontId="15" fillId="0" borderId="0" applyFont="0" applyFill="0" applyBorder="0" applyAlignment="0" applyProtection="0"/>
    <xf numFmtId="175" fontId="15" fillId="0" borderId="0" applyFont="0" applyFill="0" applyBorder="0" applyAlignment="0" applyProtection="0"/>
    <xf numFmtId="176" fontId="28" fillId="0" borderId="0"/>
    <xf numFmtId="2" fontId="29" fillId="5" borderId="9"/>
    <xf numFmtId="1" fontId="15" fillId="8" borderId="4" applyNumberFormat="0"/>
    <xf numFmtId="0" fontId="15" fillId="3" borderId="0"/>
    <xf numFmtId="0" fontId="17" fillId="3" borderId="2" applyBorder="0">
      <alignment horizontal="center" vertical="center" wrapText="1"/>
    </xf>
    <xf numFmtId="0" fontId="17" fillId="0" borderId="0">
      <alignment horizontal="center" wrapText="1"/>
    </xf>
    <xf numFmtId="0" fontId="30" fillId="0" borderId="0">
      <alignment horizontal="right" wrapText="1"/>
    </xf>
    <xf numFmtId="0" fontId="17" fillId="3" borderId="10" applyBorder="0">
      <alignment horizontal="center" vertical="center" wrapText="1"/>
    </xf>
    <xf numFmtId="0" fontId="17" fillId="0" borderId="0">
      <alignment horizontal="left" vertical="center"/>
    </xf>
    <xf numFmtId="17" fontId="21" fillId="3" borderId="11" applyFont="0" applyBorder="0" applyAlignment="0">
      <alignment horizontal="centerContinuous" wrapText="1"/>
    </xf>
    <xf numFmtId="0" fontId="15" fillId="0" borderId="12">
      <alignment horizontal="left" vertical="center"/>
    </xf>
    <xf numFmtId="165" fontId="15" fillId="0" borderId="0" applyFont="0" applyFill="0" applyBorder="0" applyAlignment="0" applyProtection="0"/>
    <xf numFmtId="164" fontId="15" fillId="0" borderId="0" applyFont="0" applyFill="0" applyBorder="0" applyAlignment="0" applyProtection="0"/>
    <xf numFmtId="14" fontId="15" fillId="0" borderId="0">
      <alignment horizontal="center" wrapText="1"/>
      <protection locked="0"/>
    </xf>
    <xf numFmtId="10" fontId="15" fillId="0" borderId="0" applyFont="0" applyFill="0" applyBorder="0" applyAlignment="0" applyProtection="0"/>
    <xf numFmtId="177" fontId="20" fillId="0" borderId="3"/>
    <xf numFmtId="169" fontId="15" fillId="0" borderId="0"/>
    <xf numFmtId="0" fontId="15" fillId="0" borderId="0" applyNumberFormat="0" applyFont="0" applyFill="0" applyBorder="0" applyAlignment="0" applyProtection="0">
      <alignment horizontal="left"/>
    </xf>
    <xf numFmtId="0" fontId="15" fillId="0" borderId="0" applyFont="0" applyFill="0" applyBorder="0" applyAlignment="0"/>
    <xf numFmtId="0" fontId="15" fillId="0" borderId="0" applyNumberFormat="0" applyFill="0" applyBorder="0" applyAlignment="0" applyProtection="0">
      <alignment horizontal="left"/>
    </xf>
    <xf numFmtId="0" fontId="22" fillId="0" borderId="0"/>
    <xf numFmtId="40" fontId="15" fillId="0" borderId="0" applyBorder="0">
      <alignment horizontal="right"/>
    </xf>
    <xf numFmtId="0" fontId="17" fillId="0" borderId="0" applyNumberFormat="0" applyFill="0" applyBorder="0" applyAlignment="0" applyProtection="0"/>
    <xf numFmtId="0" fontId="17" fillId="0" borderId="0" applyNumberFormat="0" applyFill="0" applyBorder="0" applyAlignment="0" applyProtection="0"/>
    <xf numFmtId="38" fontId="15" fillId="0" borderId="0">
      <alignment wrapText="1"/>
    </xf>
    <xf numFmtId="0" fontId="15" fillId="0" borderId="0"/>
    <xf numFmtId="0" fontId="15" fillId="0" borderId="0"/>
    <xf numFmtId="165"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5" fillId="0" borderId="0" applyFont="0" applyFill="0" applyBorder="0" applyAlignment="0" applyProtection="0"/>
    <xf numFmtId="0" fontId="15" fillId="0" borderId="0"/>
    <xf numFmtId="0" fontId="7" fillId="0" borderId="0"/>
    <xf numFmtId="0" fontId="7" fillId="0" borderId="0"/>
    <xf numFmtId="3" fontId="15" fillId="0" borderId="13" applyNumberFormat="0" applyFont="0" applyFill="0" applyBorder="0" applyAlignment="0" applyProtection="0">
      <alignment horizontal="right" vertical="top" wrapText="1"/>
    </xf>
    <xf numFmtId="0" fontId="15" fillId="0" borderId="0"/>
    <xf numFmtId="165" fontId="15" fillId="0" borderId="0" applyFont="0" applyFill="0" applyBorder="0" applyAlignment="0" applyProtection="0"/>
    <xf numFmtId="165"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5" fillId="0" borderId="0"/>
    <xf numFmtId="0" fontId="15" fillId="0" borderId="0" applyNumberFormat="0" applyFont="0" applyFill="0" applyBorder="0" applyAlignment="0" applyProtection="0"/>
    <xf numFmtId="0" fontId="15" fillId="0" borderId="0"/>
    <xf numFmtId="165" fontId="15" fillId="0" borderId="0" applyFont="0" applyFill="0" applyBorder="0" applyAlignment="0" applyProtection="0"/>
    <xf numFmtId="9" fontId="15" fillId="0" borderId="0" applyFont="0" applyFill="0" applyBorder="0" applyAlignment="0" applyProtection="0"/>
    <xf numFmtId="0" fontId="15" fillId="0" borderId="0">
      <alignment horizontal="center" wrapText="1"/>
      <protection locked="0"/>
    </xf>
    <xf numFmtId="171" fontId="15" fillId="0" borderId="0" applyFill="0" applyBorder="0" applyAlignment="0"/>
    <xf numFmtId="0" fontId="15" fillId="0" borderId="0"/>
    <xf numFmtId="9" fontId="15" fillId="0" borderId="0" applyFont="0" applyFill="0" applyBorder="0" applyAlignment="0" applyProtection="0"/>
    <xf numFmtId="0" fontId="15" fillId="0" borderId="0" applyNumberFormat="0" applyAlignment="0">
      <alignment horizontal="left"/>
    </xf>
    <xf numFmtId="0" fontId="15" fillId="0" borderId="0" applyNumberFormat="0" applyAlignment="0"/>
    <xf numFmtId="0" fontId="15" fillId="0" borderId="0" applyNumberFormat="0" applyAlignment="0">
      <alignment horizontal="left"/>
    </xf>
    <xf numFmtId="9" fontId="15" fillId="0" borderId="0" applyFont="0" applyFill="0" applyBorder="0" applyAlignment="0" applyProtection="0"/>
    <xf numFmtId="0" fontId="15" fillId="0" borderId="0"/>
    <xf numFmtId="0" fontId="15" fillId="0" borderId="0"/>
    <xf numFmtId="0" fontId="15" fillId="6" borderId="0"/>
    <xf numFmtId="0" fontId="15" fillId="7" borderId="0"/>
    <xf numFmtId="9" fontId="15" fillId="0" borderId="0" applyFont="0" applyFill="0" applyBorder="0" applyAlignment="0" applyProtection="0"/>
    <xf numFmtId="1" fontId="15" fillId="8" borderId="4" applyNumberFormat="0"/>
    <xf numFmtId="0" fontId="15" fillId="3" borderId="0"/>
    <xf numFmtId="165" fontId="15" fillId="0" borderId="0" applyFont="0" applyFill="0" applyBorder="0" applyAlignment="0" applyProtection="0"/>
    <xf numFmtId="165"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12">
      <alignment horizontal="left" vertical="center"/>
    </xf>
    <xf numFmtId="14" fontId="15" fillId="0" borderId="0">
      <alignment horizontal="center" wrapText="1"/>
      <protection locked="0"/>
    </xf>
    <xf numFmtId="10" fontId="15" fillId="0" borderId="0" applyFont="0" applyFill="0" applyBorder="0" applyAlignment="0" applyProtection="0"/>
    <xf numFmtId="169" fontId="15" fillId="0" borderId="0"/>
    <xf numFmtId="0" fontId="15" fillId="0" borderId="0" applyNumberFormat="0" applyFont="0" applyFill="0" applyBorder="0" applyAlignment="0" applyProtection="0">
      <alignment horizontal="left"/>
    </xf>
    <xf numFmtId="0" fontId="15" fillId="0" borderId="0" applyFont="0" applyFill="0" applyBorder="0" applyAlignment="0"/>
    <xf numFmtId="0" fontId="15" fillId="0" borderId="0" applyNumberFormat="0" applyFill="0" applyBorder="0" applyAlignment="0" applyProtection="0">
      <alignment horizontal="left"/>
    </xf>
    <xf numFmtId="40" fontId="15" fillId="0" borderId="0" applyBorder="0">
      <alignment horizontal="right"/>
    </xf>
    <xf numFmtId="165" fontId="15" fillId="0" borderId="0" applyFont="0" applyFill="0" applyBorder="0" applyAlignment="0" applyProtection="0"/>
    <xf numFmtId="0" fontId="15" fillId="0" borderId="0"/>
    <xf numFmtId="38" fontId="15" fillId="0" borderId="0">
      <alignment wrapText="1"/>
    </xf>
    <xf numFmtId="0" fontId="15" fillId="0" borderId="0"/>
    <xf numFmtId="0" fontId="15" fillId="0" borderId="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5" fillId="0" borderId="0"/>
    <xf numFmtId="165" fontId="15" fillId="0" borderId="0" applyFont="0" applyFill="0" applyBorder="0" applyAlignment="0" applyProtection="0"/>
    <xf numFmtId="9" fontId="15" fillId="0" borderId="0" applyFont="0" applyFill="0" applyBorder="0" applyAlignment="0" applyProtection="0"/>
    <xf numFmtId="165" fontId="15" fillId="0" borderId="0" applyFont="0" applyFill="0" applyBorder="0" applyAlignment="0" applyProtection="0"/>
    <xf numFmtId="0" fontId="15" fillId="0" borderId="0"/>
    <xf numFmtId="9"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9" fontId="15" fillId="0" borderId="0" applyFont="0" applyFill="0" applyBorder="0" applyAlignment="0" applyProtection="0"/>
    <xf numFmtId="165" fontId="15" fillId="0" borderId="0" applyFont="0" applyFill="0" applyBorder="0" applyAlignment="0" applyProtection="0"/>
    <xf numFmtId="0" fontId="15" fillId="0" borderId="0"/>
    <xf numFmtId="165"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5" fillId="0" borderId="0"/>
    <xf numFmtId="165"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5" fillId="0" borderId="0"/>
    <xf numFmtId="165" fontId="15" fillId="0" borderId="0" applyFont="0" applyFill="0" applyBorder="0" applyAlignment="0" applyProtection="0"/>
    <xf numFmtId="0" fontId="15" fillId="0" borderId="0"/>
    <xf numFmtId="9" fontId="15" fillId="0" borderId="0" applyFont="0" applyFill="0" applyBorder="0" applyAlignment="0" applyProtection="0"/>
    <xf numFmtId="165" fontId="7" fillId="0" borderId="0" applyFont="0" applyFill="0" applyBorder="0" applyAlignment="0" applyProtection="0"/>
    <xf numFmtId="0" fontId="15" fillId="0" borderId="0"/>
    <xf numFmtId="0" fontId="33" fillId="0" borderId="0"/>
    <xf numFmtId="0" fontId="34" fillId="0" borderId="0"/>
    <xf numFmtId="165" fontId="7" fillId="0" borderId="0" applyFont="0" applyFill="0" applyBorder="0" applyAlignment="0" applyProtection="0"/>
    <xf numFmtId="9" fontId="35" fillId="0" borderId="0" applyFont="0" applyFill="0" applyBorder="0" applyAlignment="0" applyProtection="0"/>
    <xf numFmtId="0" fontId="35" fillId="0" borderId="0"/>
    <xf numFmtId="0" fontId="15" fillId="0" borderId="0"/>
    <xf numFmtId="0" fontId="15" fillId="0" borderId="0">
      <alignment horizontal="left" wrapText="1"/>
    </xf>
    <xf numFmtId="0" fontId="22" fillId="0" borderId="0"/>
    <xf numFmtId="0" fontId="22" fillId="0" borderId="0"/>
    <xf numFmtId="0" fontId="15" fillId="0" borderId="0">
      <alignment horizontal="left" wrapText="1"/>
    </xf>
    <xf numFmtId="0" fontId="15" fillId="0" borderId="0"/>
    <xf numFmtId="0" fontId="15" fillId="0" borderId="0">
      <alignment horizontal="left" wrapText="1"/>
    </xf>
    <xf numFmtId="0" fontId="36" fillId="0" borderId="0"/>
    <xf numFmtId="0" fontId="22" fillId="0" borderId="0"/>
    <xf numFmtId="0" fontId="15" fillId="0" borderId="0">
      <alignment horizontal="left" wrapText="1"/>
    </xf>
    <xf numFmtId="0" fontId="15" fillId="0" borderId="0">
      <alignment horizontal="left" wrapText="1"/>
    </xf>
    <xf numFmtId="0" fontId="37" fillId="0" borderId="0"/>
    <xf numFmtId="0" fontId="15" fillId="0" borderId="0">
      <alignment horizontal="left" wrapText="1"/>
    </xf>
    <xf numFmtId="0" fontId="15" fillId="0" borderId="0"/>
    <xf numFmtId="0" fontId="37" fillId="0" borderId="0"/>
    <xf numFmtId="0" fontId="37" fillId="0" borderId="0"/>
    <xf numFmtId="0" fontId="22" fillId="0" borderId="0"/>
    <xf numFmtId="0" fontId="22" fillId="0" borderId="0"/>
    <xf numFmtId="0" fontId="15" fillId="0" borderId="0">
      <alignment horizontal="left" wrapText="1"/>
    </xf>
    <xf numFmtId="0" fontId="15" fillId="0" borderId="0">
      <alignment horizontal="left" wrapText="1"/>
    </xf>
    <xf numFmtId="0" fontId="22" fillId="0" borderId="0"/>
    <xf numFmtId="0" fontId="15" fillId="0" borderId="0"/>
    <xf numFmtId="0" fontId="15" fillId="0" borderId="0"/>
    <xf numFmtId="0" fontId="15" fillId="0" borderId="0"/>
    <xf numFmtId="0" fontId="15" fillId="0" borderId="0">
      <alignment horizontal="left" wrapText="1"/>
    </xf>
    <xf numFmtId="0" fontId="15" fillId="0" borderId="0">
      <alignment horizontal="left" wrapText="1"/>
    </xf>
    <xf numFmtId="0" fontId="15" fillId="0" borderId="0"/>
    <xf numFmtId="0" fontId="22" fillId="0" borderId="0"/>
    <xf numFmtId="0" fontId="15" fillId="0" borderId="0">
      <alignment horizontal="left" wrapText="1"/>
    </xf>
    <xf numFmtId="0" fontId="22" fillId="0" borderId="0"/>
    <xf numFmtId="0" fontId="15" fillId="0" borderId="0">
      <alignment horizontal="left" wrapText="1"/>
    </xf>
    <xf numFmtId="0" fontId="22" fillId="0" borderId="0"/>
    <xf numFmtId="0" fontId="15" fillId="0" borderId="0"/>
    <xf numFmtId="0" fontId="22" fillId="0" borderId="0"/>
    <xf numFmtId="0" fontId="22" fillId="0" borderId="0"/>
    <xf numFmtId="0" fontId="15" fillId="0" borderId="0">
      <alignment horizontal="left" wrapText="1"/>
    </xf>
    <xf numFmtId="0" fontId="22" fillId="0" borderId="0"/>
    <xf numFmtId="0" fontId="22" fillId="0" borderId="0"/>
    <xf numFmtId="0" fontId="37" fillId="0" borderId="0"/>
    <xf numFmtId="0" fontId="15" fillId="0" borderId="0">
      <alignment horizontal="left" wrapText="1"/>
    </xf>
    <xf numFmtId="0" fontId="22" fillId="0" borderId="0"/>
    <xf numFmtId="0" fontId="22" fillId="0" borderId="0"/>
    <xf numFmtId="0" fontId="22" fillId="0" borderId="0"/>
    <xf numFmtId="0" fontId="22" fillId="0" borderId="0"/>
    <xf numFmtId="0" fontId="15" fillId="0" borderId="0">
      <alignment horizontal="left" wrapText="1"/>
    </xf>
    <xf numFmtId="0" fontId="15" fillId="0" borderId="0">
      <alignment horizontal="left" wrapText="1"/>
    </xf>
    <xf numFmtId="0" fontId="15" fillId="0" borderId="0"/>
    <xf numFmtId="0" fontId="15" fillId="0" borderId="0"/>
    <xf numFmtId="0" fontId="37" fillId="0" borderId="0"/>
    <xf numFmtId="0" fontId="22" fillId="0" borderId="0"/>
    <xf numFmtId="0" fontId="22" fillId="0" borderId="0"/>
    <xf numFmtId="0" fontId="15" fillId="0" borderId="0"/>
    <xf numFmtId="0" fontId="15" fillId="0" borderId="0"/>
    <xf numFmtId="0" fontId="15" fillId="0" borderId="0">
      <alignment horizontal="left" wrapText="1"/>
    </xf>
    <xf numFmtId="0" fontId="15" fillId="0" borderId="0">
      <alignment horizontal="left" wrapText="1"/>
    </xf>
    <xf numFmtId="0" fontId="15" fillId="0" borderId="0">
      <alignment horizontal="left" wrapText="1"/>
    </xf>
    <xf numFmtId="0" fontId="22" fillId="0" borderId="0"/>
    <xf numFmtId="0" fontId="22" fillId="0" borderId="0"/>
    <xf numFmtId="0" fontId="15" fillId="0" borderId="0"/>
    <xf numFmtId="0" fontId="15" fillId="0" borderId="0"/>
    <xf numFmtId="0" fontId="15" fillId="0" borderId="0">
      <alignment horizontal="left" wrapText="1"/>
    </xf>
    <xf numFmtId="0" fontId="22" fillId="0" borderId="0"/>
    <xf numFmtId="0" fontId="15" fillId="0" borderId="0"/>
    <xf numFmtId="0" fontId="31" fillId="0" borderId="0"/>
    <xf numFmtId="0" fontId="38" fillId="0" borderId="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40" fillId="1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6" borderId="0" applyNumberFormat="0" applyBorder="0" applyAlignment="0" applyProtection="0"/>
    <xf numFmtId="0" fontId="15" fillId="0" borderId="0" applyNumberFormat="0" applyFont="0" applyFill="0" applyBorder="0" applyProtection="0"/>
    <xf numFmtId="182" fontId="15" fillId="0" borderId="4" applyFont="0"/>
    <xf numFmtId="0" fontId="41" fillId="10" borderId="0" applyNumberFormat="0" applyBorder="0" applyAlignment="0" applyProtection="0"/>
    <xf numFmtId="182" fontId="15" fillId="27" borderId="4" applyFont="0"/>
    <xf numFmtId="165" fontId="42" fillId="0" borderId="0" applyFont="0" applyFill="0" applyBorder="0" applyAlignment="0" applyProtection="0"/>
    <xf numFmtId="0" fontId="43" fillId="28" borderId="14" applyNumberFormat="0" applyAlignment="0" applyProtection="0"/>
    <xf numFmtId="0" fontId="44" fillId="0" borderId="0">
      <alignment wrapText="1"/>
    </xf>
    <xf numFmtId="183" fontId="15" fillId="0" borderId="0" applyBorder="0"/>
    <xf numFmtId="184" fontId="15" fillId="0" borderId="0" applyBorder="0"/>
    <xf numFmtId="185" fontId="15" fillId="0" borderId="0" applyBorder="0"/>
    <xf numFmtId="186" fontId="15" fillId="0" borderId="0" applyBorder="0"/>
    <xf numFmtId="187" fontId="15" fillId="0" borderId="0" applyBorder="0"/>
    <xf numFmtId="44" fontId="15" fillId="0" borderId="0" applyBorder="0"/>
    <xf numFmtId="188" fontId="15" fillId="0" borderId="0"/>
    <xf numFmtId="189" fontId="15" fillId="0" borderId="0"/>
    <xf numFmtId="17" fontId="15" fillId="0" borderId="0"/>
    <xf numFmtId="17" fontId="17" fillId="0" borderId="0">
      <alignment horizontal="center"/>
    </xf>
    <xf numFmtId="20" fontId="15" fillId="0" borderId="0"/>
    <xf numFmtId="0" fontId="45" fillId="29" borderId="15" applyNumberFormat="0" applyAlignment="0" applyProtection="0"/>
    <xf numFmtId="17" fontId="17" fillId="0" borderId="0" applyFill="0" applyBorder="0" applyProtection="0">
      <alignment horizontal="centerContinuous" wrapText="1"/>
    </xf>
    <xf numFmtId="190" fontId="46" fillId="0" borderId="0" applyFont="0" applyFill="0" applyBorder="0" applyAlignment="0" applyProtection="0">
      <alignment vertical="top"/>
    </xf>
    <xf numFmtId="191" fontId="46" fillId="0" borderId="0" applyFont="0" applyFill="0" applyBorder="0" applyAlignment="0" applyProtection="0">
      <alignment vertical="top"/>
    </xf>
    <xf numFmtId="0" fontId="47" fillId="0" borderId="0" applyFont="0" applyFill="0" applyBorder="0" applyAlignment="0" applyProtection="0">
      <alignment horizontal="right"/>
    </xf>
    <xf numFmtId="192" fontId="48" fillId="0" borderId="0"/>
    <xf numFmtId="193" fontId="15" fillId="0" borderId="0" applyFont="0" applyFill="0" applyBorder="0" applyAlignment="0" applyProtection="0"/>
    <xf numFmtId="194" fontId="15" fillId="0" borderId="0" applyFont="0" applyFill="0" applyBorder="0" applyAlignment="0" applyProtection="0"/>
    <xf numFmtId="181" fontId="15" fillId="0" borderId="0" applyBorder="0"/>
    <xf numFmtId="195" fontId="15" fillId="0" borderId="0" applyBorder="0"/>
    <xf numFmtId="180" fontId="15" fillId="0" borderId="0" applyBorder="0"/>
    <xf numFmtId="0" fontId="17" fillId="0" borderId="0"/>
    <xf numFmtId="0" fontId="17" fillId="0" borderId="0">
      <alignment horizontal="center"/>
    </xf>
    <xf numFmtId="0" fontId="21" fillId="0" borderId="0">
      <alignment horizontal="center"/>
    </xf>
    <xf numFmtId="0" fontId="15" fillId="0" borderId="0">
      <alignment horizontal="center"/>
    </xf>
    <xf numFmtId="0" fontId="15" fillId="0" borderId="0">
      <alignment wrapText="1"/>
    </xf>
    <xf numFmtId="0" fontId="32" fillId="0" borderId="0"/>
    <xf numFmtId="0" fontId="20" fillId="0" borderId="0"/>
    <xf numFmtId="0" fontId="20" fillId="0" borderId="0">
      <alignment wrapText="1"/>
    </xf>
    <xf numFmtId="0" fontId="49" fillId="0" borderId="0"/>
    <xf numFmtId="196" fontId="46" fillId="0" borderId="0" applyFont="0" applyFill="0" applyBorder="0" applyAlignment="0" applyProtection="0">
      <alignment vertical="top"/>
    </xf>
    <xf numFmtId="197" fontId="46" fillId="0" borderId="0" applyFont="0" applyFill="0" applyBorder="0" applyAlignment="0" applyProtection="0">
      <alignment vertical="top"/>
    </xf>
    <xf numFmtId="0" fontId="47" fillId="0" borderId="0" applyFont="0" applyFill="0" applyBorder="0" applyAlignment="0" applyProtection="0">
      <alignment horizontal="right"/>
    </xf>
    <xf numFmtId="0" fontId="47" fillId="0" borderId="0" applyFont="0" applyFill="0" applyBorder="0" applyAlignment="0" applyProtection="0">
      <alignment horizontal="right"/>
    </xf>
    <xf numFmtId="198" fontId="48" fillId="0" borderId="0"/>
    <xf numFmtId="199" fontId="15" fillId="0" borderId="0" applyFont="0" applyFill="0" applyBorder="0" applyAlignment="0" applyProtection="0"/>
    <xf numFmtId="200" fontId="15" fillId="0" borderId="0" applyFont="0" applyFill="0" applyBorder="0" applyAlignment="0" applyProtection="0"/>
    <xf numFmtId="201" fontId="50" fillId="0" borderId="0" applyFill="0" applyBorder="0"/>
    <xf numFmtId="202" fontId="21" fillId="0" borderId="0" applyFill="0" applyBorder="0"/>
    <xf numFmtId="0" fontId="25" fillId="0" borderId="0" applyProtection="0"/>
    <xf numFmtId="0" fontId="47" fillId="0" borderId="0" applyFont="0" applyFill="0" applyBorder="0" applyAlignment="0" applyProtection="0"/>
    <xf numFmtId="189" fontId="51" fillId="0" borderId="0">
      <alignment horizontal="left"/>
    </xf>
    <xf numFmtId="15" fontId="52" fillId="0" borderId="0" applyFont="0" applyFill="0" applyBorder="0" applyAlignment="0">
      <alignment vertical="top"/>
    </xf>
    <xf numFmtId="203" fontId="52" fillId="0" borderId="0" applyFont="0" applyFill="0" applyBorder="0" applyAlignment="0">
      <alignment vertical="top"/>
    </xf>
    <xf numFmtId="17" fontId="52" fillId="0" borderId="0" applyFont="0" applyFill="0" applyBorder="0" applyAlignment="0">
      <alignment vertical="top"/>
    </xf>
    <xf numFmtId="204" fontId="15" fillId="30" borderId="16" applyFont="0" applyFill="0" applyBorder="0" applyAlignment="0" applyProtection="0"/>
    <xf numFmtId="205" fontId="15" fillId="30" borderId="16" applyFont="0" applyFill="0" applyBorder="0" applyAlignment="0" applyProtection="0"/>
    <xf numFmtId="206" fontId="48" fillId="0" borderId="0"/>
    <xf numFmtId="0" fontId="47" fillId="0" borderId="17" applyNumberFormat="0" applyFont="0" applyFill="0" applyAlignment="0" applyProtection="0"/>
    <xf numFmtId="207" fontId="15" fillId="0" borderId="0" applyFont="0" applyFill="0" applyBorder="0" applyAlignment="0" applyProtection="0"/>
    <xf numFmtId="0" fontId="53" fillId="0" borderId="0" applyNumberFormat="0" applyFill="0" applyBorder="0" applyAlignment="0" applyProtection="0"/>
    <xf numFmtId="0" fontId="46" fillId="28" borderId="4" applyNumberFormat="0" applyFont="0" applyProtection="0">
      <alignment wrapText="1"/>
    </xf>
    <xf numFmtId="2" fontId="25" fillId="0" borderId="0" applyProtection="0"/>
    <xf numFmtId="0" fontId="54" fillId="0" borderId="0" applyFill="0" applyBorder="0" applyProtection="0">
      <alignment horizontal="left"/>
    </xf>
    <xf numFmtId="208" fontId="15" fillId="0" borderId="0" applyFont="0" applyFill="0" applyBorder="0" applyAlignment="0" applyProtection="0"/>
    <xf numFmtId="0" fontId="38" fillId="0" borderId="0" applyNumberFormat="0"/>
    <xf numFmtId="0" fontId="55" fillId="11" borderId="0" applyNumberFormat="0" applyBorder="0" applyAlignment="0" applyProtection="0"/>
    <xf numFmtId="0" fontId="47" fillId="0" borderId="0" applyFont="0" applyFill="0" applyBorder="0" applyAlignment="0" applyProtection="0">
      <alignment horizontal="right"/>
    </xf>
    <xf numFmtId="0" fontId="56" fillId="0" borderId="0" applyProtection="0">
      <alignment horizontal="right"/>
    </xf>
    <xf numFmtId="0" fontId="21" fillId="0" borderId="0" applyNumberFormat="0" applyFill="0" applyBorder="0">
      <alignment horizontal="center" vertical="center" wrapText="1"/>
    </xf>
    <xf numFmtId="0" fontId="57" fillId="0" borderId="18" applyNumberFormat="0" applyFill="0" applyAlignment="0" applyProtection="0"/>
    <xf numFmtId="0" fontId="58" fillId="0" borderId="19" applyNumberFormat="0" applyFill="0" applyAlignment="0" applyProtection="0"/>
    <xf numFmtId="0" fontId="59" fillId="0" borderId="20" applyNumberFormat="0" applyFill="0" applyAlignment="0" applyProtection="0"/>
    <xf numFmtId="0" fontId="59" fillId="0" borderId="0" applyNumberFormat="0" applyFill="0" applyBorder="0" applyAlignment="0" applyProtection="0"/>
    <xf numFmtId="0" fontId="27" fillId="0" borderId="0" applyProtection="0"/>
    <xf numFmtId="209" fontId="15" fillId="0" borderId="0" applyFont="0" applyFill="0" applyBorder="0" applyAlignment="0" applyProtection="0">
      <alignment horizontal="center"/>
    </xf>
    <xf numFmtId="183" fontId="15" fillId="31" borderId="21">
      <protection locked="0"/>
    </xf>
    <xf numFmtId="184" fontId="15" fillId="31" borderId="22">
      <protection locked="0"/>
    </xf>
    <xf numFmtId="184" fontId="15" fillId="31" borderId="22">
      <protection locked="0"/>
    </xf>
    <xf numFmtId="184" fontId="15" fillId="31" borderId="22">
      <protection locked="0"/>
    </xf>
    <xf numFmtId="185" fontId="15" fillId="31" borderId="22">
      <protection locked="0"/>
    </xf>
    <xf numFmtId="185" fontId="15" fillId="31" borderId="22">
      <protection locked="0"/>
    </xf>
    <xf numFmtId="185" fontId="15" fillId="31" borderId="22">
      <protection locked="0"/>
    </xf>
    <xf numFmtId="186" fontId="15" fillId="31" borderId="22">
      <protection locked="0"/>
    </xf>
    <xf numFmtId="186" fontId="15" fillId="31" borderId="22">
      <protection locked="0"/>
    </xf>
    <xf numFmtId="186" fontId="15" fillId="31" borderId="22">
      <protection locked="0"/>
    </xf>
    <xf numFmtId="187" fontId="15" fillId="31" borderId="22">
      <protection locked="0"/>
    </xf>
    <xf numFmtId="187" fontId="15" fillId="31" borderId="22">
      <protection locked="0"/>
    </xf>
    <xf numFmtId="187" fontId="15" fillId="31" borderId="22">
      <protection locked="0"/>
    </xf>
    <xf numFmtId="44" fontId="15" fillId="31" borderId="22">
      <protection locked="0"/>
    </xf>
    <xf numFmtId="44" fontId="15" fillId="31" borderId="22">
      <protection locked="0"/>
    </xf>
    <xf numFmtId="44" fontId="15" fillId="31" borderId="22">
      <protection locked="0"/>
    </xf>
    <xf numFmtId="188" fontId="15" fillId="31" borderId="22">
      <protection locked="0"/>
    </xf>
    <xf numFmtId="188" fontId="15" fillId="31" borderId="22">
      <protection locked="0"/>
    </xf>
    <xf numFmtId="188" fontId="15" fillId="31" borderId="22">
      <protection locked="0"/>
    </xf>
    <xf numFmtId="189" fontId="15" fillId="31" borderId="22">
      <protection locked="0"/>
    </xf>
    <xf numFmtId="189" fontId="15" fillId="31" borderId="22">
      <protection locked="0"/>
    </xf>
    <xf numFmtId="189" fontId="15" fillId="31" borderId="22">
      <protection locked="0"/>
    </xf>
    <xf numFmtId="17" fontId="15" fillId="31" borderId="22">
      <protection locked="0"/>
    </xf>
    <xf numFmtId="17" fontId="15" fillId="31" borderId="22">
      <protection locked="0"/>
    </xf>
    <xf numFmtId="17" fontId="15" fillId="31" borderId="22">
      <protection locked="0"/>
    </xf>
    <xf numFmtId="20" fontId="15" fillId="31" borderId="22">
      <protection locked="0"/>
    </xf>
    <xf numFmtId="20" fontId="15" fillId="31" borderId="22">
      <protection locked="0"/>
    </xf>
    <xf numFmtId="20" fontId="15" fillId="31" borderId="22">
      <protection locked="0"/>
    </xf>
    <xf numFmtId="210" fontId="15" fillId="0" borderId="0" applyFont="0" applyFill="0" applyBorder="0" applyAlignment="0" applyProtection="0"/>
    <xf numFmtId="0" fontId="60" fillId="14" borderId="14" applyNumberFormat="0" applyAlignment="0" applyProtection="0"/>
    <xf numFmtId="211" fontId="15" fillId="0" borderId="0" applyFont="0" applyFill="0" applyBorder="0" applyAlignment="0" applyProtection="0"/>
    <xf numFmtId="168" fontId="15" fillId="0" borderId="0" applyFont="0" applyFill="0" applyBorder="0" applyAlignment="0" applyProtection="0"/>
    <xf numFmtId="212" fontId="15" fillId="0" borderId="0" applyFont="0" applyFill="0" applyBorder="0" applyAlignment="0" applyProtection="0"/>
    <xf numFmtId="213" fontId="15" fillId="0" borderId="0" applyFont="0" applyFill="0" applyBorder="0" applyAlignment="0" applyProtection="0"/>
    <xf numFmtId="214" fontId="15" fillId="30" borderId="16" applyFont="0" applyFill="0" applyBorder="0" applyAlignment="0" applyProtection="0"/>
    <xf numFmtId="215" fontId="15" fillId="30" borderId="16" applyFont="0" applyFill="0" applyBorder="0" applyAlignment="0" applyProtection="0"/>
    <xf numFmtId="193" fontId="15" fillId="0" borderId="0" applyFont="0" applyFill="0" applyBorder="0" applyAlignment="0" applyProtection="0"/>
    <xf numFmtId="194" fontId="15" fillId="0" borderId="0" applyFont="0" applyFill="0" applyBorder="0" applyAlignment="0" applyProtection="0"/>
    <xf numFmtId="216" fontId="15" fillId="0" borderId="0" applyFont="0" applyFill="0" applyBorder="0" applyAlignment="0" applyProtection="0"/>
    <xf numFmtId="217" fontId="15" fillId="0" borderId="0" applyFont="0" applyFill="0" applyBorder="0" applyAlignment="0" applyProtection="0"/>
    <xf numFmtId="218" fontId="15" fillId="0" borderId="0" applyFont="0" applyFill="0" applyBorder="0" applyAlignment="0" applyProtection="0"/>
    <xf numFmtId="219" fontId="52" fillId="0" borderId="0" applyFont="0" applyFill="0" applyBorder="0" applyAlignment="0">
      <alignment vertical="top"/>
    </xf>
    <xf numFmtId="220" fontId="52" fillId="0" borderId="0" applyFont="0" applyFill="0" applyBorder="0" applyAlignment="0">
      <alignment vertical="top"/>
    </xf>
    <xf numFmtId="181" fontId="15" fillId="31" borderId="22">
      <protection locked="0"/>
    </xf>
    <xf numFmtId="181" fontId="15" fillId="31" borderId="22">
      <protection locked="0"/>
    </xf>
    <xf numFmtId="181" fontId="15" fillId="31" borderId="22">
      <protection locked="0"/>
    </xf>
    <xf numFmtId="195" fontId="15" fillId="31" borderId="22">
      <protection locked="0"/>
    </xf>
    <xf numFmtId="195" fontId="15" fillId="31" borderId="22">
      <protection locked="0"/>
    </xf>
    <xf numFmtId="195" fontId="15" fillId="31" borderId="22">
      <protection locked="0"/>
    </xf>
    <xf numFmtId="180" fontId="15" fillId="31" borderId="22">
      <protection locked="0"/>
    </xf>
    <xf numFmtId="180" fontId="15" fillId="31" borderId="22">
      <protection locked="0"/>
    </xf>
    <xf numFmtId="180" fontId="15" fillId="31" borderId="22">
      <protection locked="0"/>
    </xf>
    <xf numFmtId="0" fontId="17" fillId="31" borderId="22">
      <protection locked="0"/>
    </xf>
    <xf numFmtId="0" fontId="17" fillId="31" borderId="22">
      <protection locked="0"/>
    </xf>
    <xf numFmtId="0" fontId="17" fillId="31" borderId="22">
      <protection locked="0"/>
    </xf>
    <xf numFmtId="0" fontId="15" fillId="31" borderId="22">
      <alignment horizontal="center"/>
      <protection locked="0"/>
    </xf>
    <xf numFmtId="0" fontId="15" fillId="31" borderId="22">
      <alignment horizontal="center"/>
      <protection locked="0"/>
    </xf>
    <xf numFmtId="0" fontId="15" fillId="31" borderId="22">
      <alignment horizontal="center"/>
      <protection locked="0"/>
    </xf>
    <xf numFmtId="0" fontId="15" fillId="31" borderId="22">
      <protection locked="0"/>
    </xf>
    <xf numFmtId="0" fontId="15" fillId="31" borderId="22">
      <protection locked="0"/>
    </xf>
    <xf numFmtId="0" fontId="15" fillId="31" borderId="22">
      <protection locked="0"/>
    </xf>
    <xf numFmtId="0" fontId="15" fillId="31" borderId="23" applyBorder="0"/>
    <xf numFmtId="0" fontId="15" fillId="31" borderId="23" applyBorder="0"/>
    <xf numFmtId="0" fontId="15" fillId="31" borderId="23" applyBorder="0"/>
    <xf numFmtId="0" fontId="15" fillId="31" borderId="22">
      <alignment wrapText="1"/>
      <protection locked="0"/>
    </xf>
    <xf numFmtId="0" fontId="15" fillId="31" borderId="22">
      <alignment wrapText="1"/>
      <protection locked="0"/>
    </xf>
    <xf numFmtId="0" fontId="15" fillId="31" borderId="22">
      <alignment wrapText="1"/>
      <protection locked="0"/>
    </xf>
    <xf numFmtId="0" fontId="32" fillId="31" borderId="22">
      <protection locked="0"/>
    </xf>
    <xf numFmtId="0" fontId="32" fillId="31" borderId="22">
      <protection locked="0"/>
    </xf>
    <xf numFmtId="0" fontId="32" fillId="31" borderId="22">
      <protection locked="0"/>
    </xf>
    <xf numFmtId="0" fontId="20" fillId="31" borderId="22">
      <protection locked="0"/>
    </xf>
    <xf numFmtId="0" fontId="20" fillId="31" borderId="22">
      <protection locked="0"/>
    </xf>
    <xf numFmtId="0" fontId="20" fillId="31" borderId="22">
      <protection locked="0"/>
    </xf>
    <xf numFmtId="0" fontId="49" fillId="31" borderId="22">
      <protection locked="0"/>
    </xf>
    <xf numFmtId="0" fontId="49" fillId="31" borderId="22">
      <protection locked="0"/>
    </xf>
    <xf numFmtId="0" fontId="49" fillId="31" borderId="22">
      <protection locked="0"/>
    </xf>
    <xf numFmtId="0" fontId="61" fillId="0" borderId="24" applyNumberFormat="0" applyFill="0" applyAlignment="0" applyProtection="0"/>
    <xf numFmtId="221" fontId="29" fillId="0" borderId="0" applyNumberFormat="0" applyFill="0" applyBorder="0" applyAlignment="0">
      <protection locked="0"/>
    </xf>
    <xf numFmtId="0" fontId="62" fillId="0" borderId="0"/>
    <xf numFmtId="0" fontId="15" fillId="0" borderId="0"/>
    <xf numFmtId="0" fontId="47" fillId="0" borderId="0" applyFont="0" applyFill="0" applyBorder="0" applyAlignment="0" applyProtection="0">
      <alignment horizontal="right"/>
    </xf>
    <xf numFmtId="0" fontId="63" fillId="32" borderId="0" applyNumberFormat="0" applyBorder="0" applyAlignment="0" applyProtection="0"/>
    <xf numFmtId="0" fontId="48" fillId="0" borderId="0"/>
    <xf numFmtId="0" fontId="64" fillId="0" borderId="0" applyNumberFormat="0" applyFont="0" applyBorder="0" applyProtection="0">
      <alignment horizontal="left" wrapText="1"/>
    </xf>
    <xf numFmtId="0" fontId="3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15" fillId="33" borderId="25" applyNumberFormat="0" applyFont="0" applyAlignment="0" applyProtection="0"/>
    <xf numFmtId="0" fontId="15" fillId="0" borderId="0" applyFill="0" applyBorder="0"/>
    <xf numFmtId="0" fontId="65" fillId="28" borderId="26" applyNumberFormat="0" applyAlignment="0" applyProtection="0"/>
    <xf numFmtId="1" fontId="66" fillId="0" borderId="0" applyProtection="0">
      <alignment horizontal="right" vertical="center"/>
    </xf>
    <xf numFmtId="222" fontId="15" fillId="0" borderId="0" applyFont="0" applyFill="0" applyBorder="0" applyAlignment="0" applyProtection="0"/>
    <xf numFmtId="223" fontId="15" fillId="0" borderId="0" applyFont="0" applyFill="0" applyBorder="0" applyAlignment="0" applyProtection="0">
      <alignment horizontal="centerContinuous" vertical="center"/>
    </xf>
    <xf numFmtId="224" fontId="52" fillId="0" borderId="0" applyFont="0" applyFill="0" applyBorder="0" applyAlignment="0"/>
    <xf numFmtId="179" fontId="15" fillId="0" borderId="0" applyFont="0" applyFill="0" applyBorder="0" applyAlignment="0" applyProtection="0"/>
    <xf numFmtId="225" fontId="52" fillId="0" borderId="0">
      <alignment vertical="top"/>
    </xf>
    <xf numFmtId="226" fontId="15" fillId="0" borderId="0" applyFont="0" applyFill="0" applyBorder="0" applyAlignment="0" applyProtection="0"/>
    <xf numFmtId="227" fontId="52" fillId="0" borderId="0">
      <alignment vertical="top"/>
    </xf>
    <xf numFmtId="15" fontId="15" fillId="0" borderId="0" applyFont="0" applyFill="0" applyBorder="0" applyAlignment="0" applyProtection="0"/>
    <xf numFmtId="4" fontId="15" fillId="0" borderId="0" applyFont="0" applyFill="0" applyBorder="0" applyAlignment="0" applyProtection="0"/>
    <xf numFmtId="0" fontId="15" fillId="0" borderId="27">
      <alignment horizontal="center"/>
    </xf>
    <xf numFmtId="3" fontId="15" fillId="0" borderId="0" applyFont="0" applyFill="0" applyBorder="0" applyAlignment="0" applyProtection="0"/>
    <xf numFmtId="0" fontId="15" fillId="34" borderId="0" applyNumberFormat="0" applyFont="0" applyBorder="0" applyAlignment="0" applyProtection="0"/>
    <xf numFmtId="228" fontId="17" fillId="0" borderId="0" applyNumberFormat="0" applyFill="0" applyBorder="0" applyAlignment="0" applyProtection="0"/>
    <xf numFmtId="228" fontId="32" fillId="0" borderId="0" applyNumberFormat="0" applyFill="0" applyBorder="0" applyAlignment="0" applyProtection="0"/>
    <xf numFmtId="0" fontId="67" fillId="4" borderId="28">
      <alignment horizontal="left"/>
    </xf>
    <xf numFmtId="229" fontId="15" fillId="0" borderId="0" applyFill="0" applyBorder="0" applyAlignment="0"/>
    <xf numFmtId="0" fontId="68" fillId="0" borderId="0">
      <alignment horizontal="left"/>
    </xf>
    <xf numFmtId="0" fontId="69" fillId="0" borderId="0" applyBorder="0" applyProtection="0">
      <alignment vertical="center"/>
    </xf>
    <xf numFmtId="0" fontId="69" fillId="0" borderId="1" applyBorder="0" applyProtection="0">
      <alignment horizontal="right" vertical="center"/>
    </xf>
    <xf numFmtId="0" fontId="70" fillId="35" borderId="0" applyBorder="0" applyProtection="0">
      <alignment horizontal="centerContinuous" vertical="center"/>
    </xf>
    <xf numFmtId="0" fontId="70" fillId="36" borderId="1" applyBorder="0" applyProtection="0">
      <alignment horizontal="centerContinuous" vertical="center"/>
    </xf>
    <xf numFmtId="0" fontId="71" fillId="0" borderId="0" applyFill="0" applyBorder="0" applyProtection="0">
      <alignment horizontal="left"/>
    </xf>
    <xf numFmtId="0" fontId="54" fillId="0" borderId="2" applyFill="0" applyBorder="0" applyProtection="0">
      <alignment horizontal="lef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5" fontId="72" fillId="36" borderId="0" applyBorder="0" applyProtection="0">
      <alignment horizontal="centerContinuous"/>
    </xf>
    <xf numFmtId="15" fontId="73" fillId="36" borderId="0" applyBorder="0" applyProtection="0">
      <alignment horizontal="centerContinuous"/>
    </xf>
    <xf numFmtId="15" fontId="74" fillId="36" borderId="0" applyNumberFormat="0" applyBorder="0" applyProtection="0">
      <alignment horizontal="centerContinuous"/>
    </xf>
    <xf numFmtId="0" fontId="75" fillId="0" borderId="1" applyNumberFormat="0" applyFont="0" applyFill="0" applyProtection="0">
      <alignment horizontal="center" vertical="center" wrapText="1"/>
    </xf>
    <xf numFmtId="0" fontId="76" fillId="0" borderId="29" applyNumberFormat="0" applyFill="0" applyAlignment="0" applyProtection="0"/>
    <xf numFmtId="0" fontId="77" fillId="0" borderId="0" applyNumberFormat="0" applyFill="0" applyBorder="0" applyAlignment="0" applyProtection="0"/>
    <xf numFmtId="0" fontId="74" fillId="36" borderId="0" applyNumberFormat="0" applyBorder="0" applyAlignment="0" applyProtection="0"/>
    <xf numFmtId="0" fontId="74" fillId="37" borderId="0">
      <alignment horizontal="center" vertical="center" wrapText="1"/>
    </xf>
    <xf numFmtId="0" fontId="78" fillId="0" borderId="0" applyNumberFormat="0" applyFill="0" applyBorder="0" applyAlignment="0"/>
    <xf numFmtId="0" fontId="79" fillId="38" borderId="30">
      <alignment horizontal="center" wrapText="1"/>
    </xf>
    <xf numFmtId="0" fontId="79" fillId="38" borderId="30">
      <alignment horizontal="centerContinuous" wrapText="1"/>
    </xf>
    <xf numFmtId="0" fontId="79" fillId="38" borderId="30">
      <alignment horizontal="center" vertical="justify" textRotation="90"/>
    </xf>
    <xf numFmtId="0" fontId="15" fillId="39" borderId="0" applyNumberFormat="0" applyFont="0" applyBorder="0" applyAlignment="0" applyProtection="0"/>
    <xf numFmtId="0" fontId="80" fillId="0" borderId="0">
      <alignment horizontal="center"/>
    </xf>
    <xf numFmtId="0" fontId="81" fillId="4" borderId="0"/>
    <xf numFmtId="178" fontId="82" fillId="4" borderId="0">
      <alignment vertical="center" wrapText="1"/>
    </xf>
    <xf numFmtId="165" fontId="15" fillId="0" borderId="0" applyFont="0" applyFill="0" applyBorder="0" applyAlignment="0" applyProtection="0"/>
    <xf numFmtId="9" fontId="15" fillId="0" borderId="0" applyFont="0" applyFill="0" applyBorder="0" applyAlignment="0" applyProtection="0"/>
    <xf numFmtId="165"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9" fillId="0" borderId="31" applyBorder="0" applyProtection="0">
      <alignment horizontal="right" vertical="center"/>
    </xf>
    <xf numFmtId="0" fontId="70" fillId="36" borderId="31" applyBorder="0" applyProtection="0">
      <alignment horizontal="centerContinuous" vertical="center"/>
    </xf>
    <xf numFmtId="0" fontId="75" fillId="0" borderId="31" applyNumberFormat="0" applyFont="0" applyFill="0" applyProtection="0">
      <alignment horizontal="center" vertical="center" wrapText="1"/>
    </xf>
    <xf numFmtId="0" fontId="69" fillId="0" borderId="31" applyBorder="0" applyProtection="0">
      <alignment horizontal="right" vertical="center"/>
    </xf>
    <xf numFmtId="0" fontId="70" fillId="36" borderId="31" applyBorder="0" applyProtection="0">
      <alignment horizontal="centerContinuous" vertical="center"/>
    </xf>
    <xf numFmtId="0" fontId="75" fillId="0" borderId="31" applyNumberFormat="0" applyFont="0" applyFill="0" applyProtection="0">
      <alignment horizontal="center" vertical="center" wrapText="1"/>
    </xf>
    <xf numFmtId="0" fontId="27" fillId="0" borderId="32">
      <alignment horizontal="left" vertical="center"/>
    </xf>
    <xf numFmtId="0" fontId="15" fillId="0" borderId="0" applyProtection="0"/>
    <xf numFmtId="0" fontId="90" fillId="0" borderId="0"/>
    <xf numFmtId="165" fontId="7" fillId="0" borderId="0" applyFont="0" applyFill="0" applyBorder="0" applyAlignment="0" applyProtection="0"/>
    <xf numFmtId="0" fontId="91" fillId="0" borderId="33" applyNumberFormat="0" applyFill="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8" borderId="0" applyNumberFormat="0" applyBorder="0" applyAlignment="0" applyProtection="0"/>
    <xf numFmtId="0" fontId="40" fillId="1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6" borderId="0" applyNumberFormat="0" applyBorder="0" applyAlignment="0" applyProtection="0"/>
    <xf numFmtId="0" fontId="65" fillId="28" borderId="26" applyNumberFormat="0" applyAlignment="0" applyProtection="0"/>
    <xf numFmtId="0" fontId="43" fillId="28" borderId="14" applyNumberFormat="0" applyAlignment="0" applyProtection="0"/>
    <xf numFmtId="0" fontId="60" fillId="14" borderId="14" applyNumberFormat="0" applyAlignment="0" applyProtection="0"/>
    <xf numFmtId="0" fontId="76" fillId="0" borderId="29" applyNumberFormat="0" applyFill="0" applyAlignment="0" applyProtection="0"/>
    <xf numFmtId="0" fontId="53" fillId="0" borderId="0" applyNumberFormat="0" applyFill="0" applyBorder="0" applyAlignment="0" applyProtection="0"/>
    <xf numFmtId="0" fontId="55" fillId="11" borderId="0" applyNumberFormat="0" applyBorder="0" applyAlignment="0" applyProtection="0"/>
    <xf numFmtId="0" fontId="39" fillId="33" borderId="25" applyNumberFormat="0" applyFont="0" applyAlignment="0" applyProtection="0"/>
    <xf numFmtId="0" fontId="41" fillId="10" borderId="0" applyNumberFormat="0" applyBorder="0" applyAlignment="0" applyProtection="0"/>
    <xf numFmtId="0" fontId="113" fillId="0" borderId="0" applyNumberFormat="0" applyFill="0" applyBorder="0" applyAlignment="0" applyProtection="0"/>
    <xf numFmtId="0" fontId="57" fillId="0" borderId="18" applyNumberFormat="0" applyFill="0" applyAlignment="0" applyProtection="0"/>
    <xf numFmtId="0" fontId="58" fillId="0" borderId="19" applyNumberFormat="0" applyFill="0" applyAlignment="0" applyProtection="0"/>
    <xf numFmtId="0" fontId="59" fillId="0" borderId="20" applyNumberFormat="0" applyFill="0" applyAlignment="0" applyProtection="0"/>
    <xf numFmtId="0" fontId="59" fillId="0" borderId="0" applyNumberFormat="0" applyFill="0" applyBorder="0" applyAlignment="0" applyProtection="0"/>
    <xf numFmtId="0" fontId="61" fillId="0" borderId="24" applyNumberFormat="0" applyFill="0" applyAlignment="0" applyProtection="0"/>
    <xf numFmtId="0" fontId="77" fillId="0" borderId="0" applyNumberFormat="0" applyFill="0" applyBorder="0" applyAlignment="0" applyProtection="0"/>
    <xf numFmtId="0" fontId="45" fillId="29" borderId="15" applyNumberFormat="0" applyAlignment="0" applyProtection="0"/>
    <xf numFmtId="0" fontId="4" fillId="0" borderId="0"/>
    <xf numFmtId="0" fontId="4" fillId="0" borderId="0"/>
    <xf numFmtId="0" fontId="4" fillId="0" borderId="0"/>
    <xf numFmtId="0" fontId="4" fillId="0" borderId="0"/>
    <xf numFmtId="0" fontId="4" fillId="0" borderId="0"/>
  </cellStyleXfs>
  <cellXfs count="588">
    <xf numFmtId="0" fontId="0" fillId="0" borderId="0" xfId="0"/>
    <xf numFmtId="0" fontId="8" fillId="0" borderId="0" xfId="0" applyFont="1"/>
    <xf numFmtId="0" fontId="84" fillId="0" borderId="0" xfId="0" applyFont="1"/>
    <xf numFmtId="0" fontId="83" fillId="0" borderId="0" xfId="0" applyFont="1"/>
    <xf numFmtId="0" fontId="85" fillId="0" borderId="0" xfId="0" applyFont="1" applyAlignment="1">
      <alignment vertical="center"/>
    </xf>
    <xf numFmtId="0" fontId="17" fillId="0" borderId="0" xfId="0" applyFont="1"/>
    <xf numFmtId="0" fontId="17" fillId="40" borderId="0" xfId="2" applyFont="1" applyFill="1" applyAlignment="1">
      <alignment vertical="center"/>
    </xf>
    <xf numFmtId="0" fontId="90" fillId="0" borderId="0" xfId="0" applyFont="1"/>
    <xf numFmtId="0" fontId="88" fillId="0" borderId="0" xfId="0" applyFont="1"/>
    <xf numFmtId="0" fontId="93" fillId="0" borderId="0" xfId="0" applyFont="1"/>
    <xf numFmtId="0" fontId="88" fillId="40" borderId="34" xfId="0" applyFont="1" applyFill="1" applyBorder="1" applyAlignment="1">
      <alignment horizontal="center" vertical="center"/>
    </xf>
    <xf numFmtId="0" fontId="88" fillId="0" borderId="34" xfId="0" applyFont="1" applyBorder="1" applyAlignment="1">
      <alignment horizontal="left" vertical="justify"/>
    </xf>
    <xf numFmtId="0" fontId="88" fillId="0" borderId="34" xfId="0" applyFont="1" applyBorder="1" applyAlignment="1">
      <alignment horizontal="justify"/>
    </xf>
    <xf numFmtId="0" fontId="88" fillId="0" borderId="34" xfId="0" applyFont="1" applyBorder="1" applyAlignment="1">
      <alignment horizontal="left"/>
    </xf>
    <xf numFmtId="0" fontId="15" fillId="0" borderId="34" xfId="0" applyFont="1" applyBorder="1" applyAlignment="1">
      <alignment horizontal="right" vertical="top"/>
    </xf>
    <xf numFmtId="1" fontId="88" fillId="40" borderId="34" xfId="0" applyNumberFormat="1" applyFont="1" applyFill="1" applyBorder="1" applyAlignment="1">
      <alignment horizontal="right" vertical="center" wrapText="1"/>
    </xf>
    <xf numFmtId="0" fontId="88" fillId="40" borderId="35" xfId="0" applyFont="1" applyFill="1" applyBorder="1" applyAlignment="1">
      <alignment horizontal="center" vertical="center"/>
    </xf>
    <xf numFmtId="0" fontId="15" fillId="0" borderId="0" xfId="0" applyFont="1" applyAlignment="1">
      <alignment horizontal="right"/>
    </xf>
    <xf numFmtId="0" fontId="15" fillId="0" borderId="0" xfId="0" applyFont="1"/>
    <xf numFmtId="0" fontId="15" fillId="0" borderId="0" xfId="0" applyFont="1" applyAlignment="1">
      <alignment horizontal="left"/>
    </xf>
    <xf numFmtId="0" fontId="15" fillId="0" borderId="0" xfId="0" applyFont="1" applyAlignment="1">
      <alignment wrapText="1"/>
    </xf>
    <xf numFmtId="0" fontId="64" fillId="0" borderId="0" xfId="0" applyFont="1" applyAlignment="1">
      <alignment wrapText="1"/>
    </xf>
    <xf numFmtId="0" fontId="15" fillId="0" borderId="0" xfId="0" applyFont="1" applyAlignment="1">
      <alignment horizontal="left" vertical="center" wrapText="1"/>
    </xf>
    <xf numFmtId="0" fontId="15" fillId="0" borderId="0" xfId="0" applyFont="1" applyAlignment="1">
      <alignment horizontal="right" vertical="center" wrapText="1"/>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vertical="center"/>
    </xf>
    <xf numFmtId="0" fontId="15" fillId="0" borderId="0" xfId="0" applyFont="1" applyAlignment="1">
      <alignment horizontal="right" vertical="center"/>
    </xf>
    <xf numFmtId="165" fontId="17" fillId="0" borderId="0" xfId="535" applyFont="1" applyFill="1" applyAlignment="1">
      <alignment horizontal="right" vertical="center"/>
    </xf>
    <xf numFmtId="49" fontId="15" fillId="40" borderId="34" xfId="0" applyNumberFormat="1" applyFont="1" applyFill="1" applyBorder="1" applyAlignment="1">
      <alignment horizontal="center" vertical="center"/>
    </xf>
    <xf numFmtId="49" fontId="17" fillId="40" borderId="34" xfId="0" applyNumberFormat="1" applyFont="1" applyFill="1" applyBorder="1" applyAlignment="1">
      <alignment horizontal="center" vertical="center"/>
    </xf>
    <xf numFmtId="0" fontId="15" fillId="0" borderId="34" xfId="0" applyFont="1" applyBorder="1" applyAlignment="1">
      <alignment vertical="top"/>
    </xf>
    <xf numFmtId="167" fontId="15" fillId="0" borderId="34" xfId="1" applyNumberFormat="1" applyFont="1" applyFill="1" applyBorder="1" applyAlignment="1">
      <alignment horizontal="right" vertical="center"/>
    </xf>
    <xf numFmtId="0" fontId="15" fillId="0" borderId="34" xfId="0" applyFont="1" applyBorder="1"/>
    <xf numFmtId="0" fontId="15" fillId="0" borderId="34" xfId="0" applyFont="1" applyBorder="1" applyAlignment="1">
      <alignment horizontal="right"/>
    </xf>
    <xf numFmtId="0" fontId="15" fillId="0" borderId="34" xfId="0" applyFont="1" applyBorder="1" applyAlignment="1">
      <alignment horizontal="right" wrapText="1"/>
    </xf>
    <xf numFmtId="0" fontId="85" fillId="0" borderId="40" xfId="0" applyFont="1" applyBorder="1" applyAlignment="1">
      <alignment horizontal="left" vertical="center"/>
    </xf>
    <xf numFmtId="168" fontId="15" fillId="0" borderId="0" xfId="0" applyNumberFormat="1" applyFont="1" applyAlignment="1">
      <alignment horizontal="right" vertical="center"/>
    </xf>
    <xf numFmtId="0" fontId="17" fillId="0" borderId="0" xfId="0" applyFont="1" applyAlignment="1">
      <alignment wrapText="1"/>
    </xf>
    <xf numFmtId="0" fontId="15" fillId="0" borderId="34" xfId="0" applyFont="1" applyBorder="1" applyAlignment="1">
      <alignment vertical="center" wrapText="1"/>
    </xf>
    <xf numFmtId="168" fontId="15" fillId="0" borderId="34" xfId="0" applyNumberFormat="1" applyFont="1" applyBorder="1" applyAlignment="1">
      <alignment horizontal="right" vertical="center"/>
    </xf>
    <xf numFmtId="0" fontId="15" fillId="0" borderId="34" xfId="0" applyFont="1" applyBorder="1" applyAlignment="1">
      <alignment wrapText="1"/>
    </xf>
    <xf numFmtId="0" fontId="17" fillId="0" borderId="34" xfId="0" applyFont="1" applyBorder="1" applyAlignment="1">
      <alignment wrapText="1"/>
    </xf>
    <xf numFmtId="178" fontId="15" fillId="0" borderId="34" xfId="0" applyNumberFormat="1" applyFont="1" applyBorder="1" applyAlignment="1">
      <alignment horizontal="right" vertical="center"/>
    </xf>
    <xf numFmtId="178" fontId="15" fillId="0" borderId="34" xfId="0" applyNumberFormat="1" applyFont="1" applyBorder="1"/>
    <xf numFmtId="0" fontId="15" fillId="0" borderId="34" xfId="0" applyFont="1" applyBorder="1" applyAlignment="1">
      <alignment horizontal="right" vertical="top" wrapText="1"/>
    </xf>
    <xf numFmtId="0" fontId="15" fillId="0" borderId="34" xfId="0" applyFont="1" applyBorder="1" applyAlignment="1">
      <alignment horizontal="left" vertical="top" wrapText="1"/>
    </xf>
    <xf numFmtId="9" fontId="15" fillId="0" borderId="34" xfId="0" applyNumberFormat="1" applyFont="1" applyBorder="1"/>
    <xf numFmtId="0" fontId="17" fillId="0" borderId="34" xfId="0" applyFont="1" applyBorder="1" applyAlignment="1">
      <alignment horizontal="right"/>
    </xf>
    <xf numFmtId="168" fontId="64" fillId="0" borderId="34" xfId="0" applyNumberFormat="1" applyFont="1" applyBorder="1" applyAlignment="1">
      <alignment wrapText="1"/>
    </xf>
    <xf numFmtId="167" fontId="15" fillId="0" borderId="34" xfId="1" applyNumberFormat="1" applyFont="1" applyFill="1" applyBorder="1" applyAlignment="1">
      <alignment horizontal="right"/>
    </xf>
    <xf numFmtId="167" fontId="15" fillId="0" borderId="34" xfId="0" applyNumberFormat="1" applyFont="1" applyBorder="1" applyAlignment="1">
      <alignment horizontal="right"/>
    </xf>
    <xf numFmtId="167" fontId="15" fillId="0" borderId="0" xfId="1" applyNumberFormat="1" applyFont="1" applyFill="1" applyBorder="1"/>
    <xf numFmtId="167" fontId="17" fillId="0" borderId="0" xfId="1" applyNumberFormat="1" applyFont="1" applyFill="1" applyBorder="1"/>
    <xf numFmtId="167" fontId="17" fillId="0" borderId="0" xfId="0" applyNumberFormat="1" applyFont="1"/>
    <xf numFmtId="0" fontId="17" fillId="40" borderId="34" xfId="0" applyFont="1" applyFill="1" applyBorder="1" applyAlignment="1">
      <alignment horizontal="center"/>
    </xf>
    <xf numFmtId="0" fontId="17" fillId="40" borderId="34" xfId="0" applyFont="1" applyFill="1" applyBorder="1"/>
    <xf numFmtId="0" fontId="17" fillId="0" borderId="0" xfId="0" applyFont="1" applyAlignment="1">
      <alignment vertical="center" wrapText="1"/>
    </xf>
    <xf numFmtId="0" fontId="15" fillId="0" borderId="0" xfId="0" applyFont="1" applyAlignment="1">
      <alignment vertical="center" wrapText="1"/>
    </xf>
    <xf numFmtId="168" fontId="17" fillId="0" borderId="0" xfId="0" applyNumberFormat="1" applyFont="1" applyAlignment="1">
      <alignment horizontal="right" vertical="center"/>
    </xf>
    <xf numFmtId="168" fontId="15" fillId="0" borderId="0" xfId="0" applyNumberFormat="1" applyFont="1"/>
    <xf numFmtId="168" fontId="17" fillId="0" borderId="0" xfId="0" applyNumberFormat="1" applyFont="1"/>
    <xf numFmtId="168" fontId="17" fillId="0" borderId="0" xfId="0" applyNumberFormat="1" applyFont="1" applyAlignment="1">
      <alignment horizontal="right"/>
    </xf>
    <xf numFmtId="0" fontId="17" fillId="0" borderId="0" xfId="0" applyFont="1" applyAlignment="1">
      <alignment horizontal="left" vertical="center" wrapText="1"/>
    </xf>
    <xf numFmtId="1" fontId="15" fillId="0" borderId="0" xfId="0" applyNumberFormat="1" applyFont="1" applyAlignment="1">
      <alignment horizontal="right"/>
    </xf>
    <xf numFmtId="9" fontId="17" fillId="0" borderId="0" xfId="0" applyNumberFormat="1" applyFont="1" applyAlignment="1">
      <alignment horizontal="right" vertical="center"/>
    </xf>
    <xf numFmtId="1" fontId="15" fillId="0" borderId="0" xfId="0" applyNumberFormat="1" applyFont="1" applyAlignment="1">
      <alignment horizontal="left" wrapText="1"/>
    </xf>
    <xf numFmtId="9" fontId="15" fillId="0" borderId="0" xfId="1" applyFont="1" applyFill="1" applyBorder="1" applyAlignment="1">
      <alignment horizontal="center" vertical="center"/>
    </xf>
    <xf numFmtId="9" fontId="17" fillId="0" borderId="0" xfId="1" applyFont="1" applyFill="1" applyBorder="1" applyAlignment="1">
      <alignment horizontal="center" vertical="center"/>
    </xf>
    <xf numFmtId="9" fontId="15" fillId="0" borderId="0" xfId="508" applyFont="1" applyFill="1" applyBorder="1" applyAlignment="1">
      <alignment horizontal="center" vertical="center"/>
    </xf>
    <xf numFmtId="0" fontId="32" fillId="0" borderId="0" xfId="0" applyFont="1" applyAlignment="1">
      <alignment vertical="top"/>
    </xf>
    <xf numFmtId="9" fontId="15" fillId="0" borderId="0" xfId="1" applyFont="1" applyBorder="1" applyAlignment="1">
      <alignment horizontal="center" vertical="center"/>
    </xf>
    <xf numFmtId="9" fontId="17" fillId="0" borderId="0" xfId="0" applyNumberFormat="1" applyFont="1" applyAlignment="1">
      <alignment horizontal="center" vertical="center"/>
    </xf>
    <xf numFmtId="9" fontId="17" fillId="0" borderId="0" xfId="1" applyFont="1" applyBorder="1" applyAlignment="1">
      <alignment horizontal="center" vertical="center"/>
    </xf>
    <xf numFmtId="9" fontId="17" fillId="0" borderId="0" xfId="508" applyFont="1" applyFill="1" applyBorder="1" applyAlignment="1">
      <alignment horizontal="center" vertical="center"/>
    </xf>
    <xf numFmtId="9" fontId="15" fillId="0" borderId="0" xfId="0" applyNumberFormat="1" applyFont="1" applyAlignment="1">
      <alignment horizontal="center" vertical="center"/>
    </xf>
    <xf numFmtId="1" fontId="15" fillId="0" borderId="0" xfId="0" applyNumberFormat="1" applyFont="1" applyAlignment="1">
      <alignment horizontal="right" wrapText="1"/>
    </xf>
    <xf numFmtId="0" fontId="103" fillId="0" borderId="0" xfId="0" applyFont="1" applyAlignment="1">
      <alignment horizontal="right" vertical="center" wrapText="1"/>
    </xf>
    <xf numFmtId="3" fontId="15" fillId="0" borderId="0" xfId="0" applyNumberFormat="1" applyFont="1" applyAlignment="1">
      <alignment vertical="center"/>
    </xf>
    <xf numFmtId="3" fontId="15" fillId="0" borderId="0" xfId="0" applyNumberFormat="1" applyFont="1"/>
    <xf numFmtId="0" fontId="15" fillId="0" borderId="0" xfId="0" applyFont="1" applyAlignment="1">
      <alignment horizontal="left" vertical="top"/>
    </xf>
    <xf numFmtId="167" fontId="15" fillId="0" borderId="0" xfId="1" applyNumberFormat="1" applyFont="1" applyFill="1" applyBorder="1" applyAlignment="1">
      <alignment horizontal="right"/>
    </xf>
    <xf numFmtId="0" fontId="94" fillId="0" borderId="0" xfId="0" applyFont="1" applyAlignment="1">
      <alignment wrapText="1"/>
    </xf>
    <xf numFmtId="0" fontId="15" fillId="41" borderId="0" xfId="0" applyFont="1" applyFill="1"/>
    <xf numFmtId="49" fontId="15" fillId="40" borderId="41" xfId="0" applyNumberFormat="1" applyFont="1" applyFill="1" applyBorder="1" applyAlignment="1">
      <alignment horizontal="center" vertical="center"/>
    </xf>
    <xf numFmtId="49" fontId="17" fillId="40" borderId="41" xfId="0" applyNumberFormat="1" applyFont="1" applyFill="1" applyBorder="1" applyAlignment="1">
      <alignment horizontal="center" vertical="center"/>
    </xf>
    <xf numFmtId="3" fontId="15" fillId="0" borderId="41" xfId="0" applyNumberFormat="1" applyFont="1" applyBorder="1" applyAlignment="1">
      <alignment horizontal="left" vertical="center"/>
    </xf>
    <xf numFmtId="168" fontId="15" fillId="0" borderId="41" xfId="0" applyNumberFormat="1" applyFont="1" applyBorder="1"/>
    <xf numFmtId="168" fontId="15" fillId="0" borderId="41" xfId="0" applyNumberFormat="1" applyFont="1" applyBorder="1" applyAlignment="1">
      <alignment wrapText="1"/>
    </xf>
    <xf numFmtId="168" fontId="15" fillId="0" borderId="41" xfId="0" applyNumberFormat="1" applyFont="1" applyBorder="1" applyAlignment="1">
      <alignment horizontal="right" vertical="center"/>
    </xf>
    <xf numFmtId="0" fontId="15" fillId="0" borderId="41" xfId="0" applyFont="1" applyBorder="1" applyAlignment="1">
      <alignment vertical="center" wrapText="1"/>
    </xf>
    <xf numFmtId="0" fontId="17" fillId="0" borderId="41" xfId="0" applyFont="1" applyBorder="1" applyAlignment="1">
      <alignment vertical="center" wrapText="1"/>
    </xf>
    <xf numFmtId="0" fontId="15" fillId="0" borderId="41" xfId="0" applyFont="1" applyBorder="1" applyAlignment="1">
      <alignment horizontal="right"/>
    </xf>
    <xf numFmtId="168" fontId="15" fillId="0" borderId="41" xfId="535" applyNumberFormat="1" applyFont="1" applyFill="1" applyBorder="1" applyAlignment="1">
      <alignment horizontal="right" vertical="center"/>
    </xf>
    <xf numFmtId="0" fontId="15" fillId="0" borderId="41" xfId="0" applyFont="1" applyBorder="1"/>
    <xf numFmtId="168" fontId="15" fillId="0" borderId="41" xfId="0" applyNumberFormat="1" applyFont="1" applyBorder="1" applyAlignment="1">
      <alignment horizontal="right"/>
    </xf>
    <xf numFmtId="0" fontId="17" fillId="0" borderId="41" xfId="0" applyFont="1" applyBorder="1" applyAlignment="1">
      <alignment horizontal="left" vertical="center" wrapText="1"/>
    </xf>
    <xf numFmtId="0" fontId="15" fillId="0" borderId="41" xfId="0" applyFont="1" applyBorder="1" applyAlignment="1">
      <alignment horizontal="right" wrapText="1"/>
    </xf>
    <xf numFmtId="0" fontId="15" fillId="0" borderId="41" xfId="0" applyFont="1" applyBorder="1" applyAlignment="1">
      <alignment horizontal="right" vertical="top" wrapText="1"/>
    </xf>
    <xf numFmtId="0" fontId="15" fillId="0" borderId="41" xfId="0" applyFont="1" applyBorder="1" applyAlignment="1">
      <alignment wrapText="1"/>
    </xf>
    <xf numFmtId="167" fontId="15" fillId="0" borderId="41" xfId="1" applyNumberFormat="1" applyFont="1" applyFill="1" applyBorder="1" applyAlignment="1">
      <alignment horizontal="right" vertical="center"/>
    </xf>
    <xf numFmtId="0" fontId="17" fillId="0" borderId="41" xfId="0" applyFont="1" applyBorder="1" applyAlignment="1">
      <alignment horizontal="left" vertical="center"/>
    </xf>
    <xf numFmtId="3" fontId="15" fillId="0" borderId="41" xfId="159" applyNumberFormat="1" applyFont="1" applyFill="1" applyBorder="1" applyAlignment="1">
      <alignment vertical="center"/>
    </xf>
    <xf numFmtId="0" fontId="15" fillId="0" borderId="41" xfId="0" applyFont="1" applyBorder="1" applyAlignment="1">
      <alignment horizontal="right" vertical="center"/>
    </xf>
    <xf numFmtId="231" fontId="15" fillId="0" borderId="41" xfId="535" applyNumberFormat="1" applyFont="1" applyFill="1" applyBorder="1" applyAlignment="1">
      <alignment horizontal="right" vertical="center"/>
    </xf>
    <xf numFmtId="1" fontId="15" fillId="0" borderId="41" xfId="0" applyNumberFormat="1" applyFont="1" applyBorder="1" applyAlignment="1">
      <alignment horizontal="right"/>
    </xf>
    <xf numFmtId="9" fontId="15" fillId="0" borderId="41" xfId="508" applyFont="1" applyFill="1" applyBorder="1" applyAlignment="1">
      <alignment horizontal="right" vertical="center"/>
    </xf>
    <xf numFmtId="9" fontId="15" fillId="0" borderId="41" xfId="1" applyFont="1" applyFill="1" applyBorder="1" applyAlignment="1">
      <alignment horizontal="right" vertical="center"/>
    </xf>
    <xf numFmtId="9" fontId="15" fillId="0" borderId="41" xfId="508" applyFont="1" applyFill="1" applyBorder="1" applyAlignment="1">
      <alignment horizontal="right"/>
    </xf>
    <xf numFmtId="1" fontId="17" fillId="2" borderId="41" xfId="0" applyNumberFormat="1" applyFont="1" applyFill="1" applyBorder="1"/>
    <xf numFmtId="9" fontId="15" fillId="0" borderId="41" xfId="508" applyFont="1" applyFill="1" applyBorder="1"/>
    <xf numFmtId="9" fontId="15" fillId="0" borderId="41" xfId="0" applyNumberFormat="1" applyFont="1" applyBorder="1"/>
    <xf numFmtId="1" fontId="15" fillId="0" borderId="41" xfId="0" applyNumberFormat="1" applyFont="1" applyBorder="1" applyAlignment="1">
      <alignment horizontal="right" wrapText="1"/>
    </xf>
    <xf numFmtId="1" fontId="15" fillId="0" borderId="41" xfId="0" applyNumberFormat="1" applyFont="1" applyBorder="1" applyAlignment="1">
      <alignment horizontal="right" vertical="top" wrapText="1"/>
    </xf>
    <xf numFmtId="0" fontId="17" fillId="40" borderId="41" xfId="0" applyFont="1" applyFill="1" applyBorder="1" applyAlignment="1">
      <alignment horizontal="center"/>
    </xf>
    <xf numFmtId="0" fontId="15" fillId="0" borderId="41" xfId="0" applyFont="1" applyBorder="1" applyAlignment="1">
      <alignment vertical="top" wrapText="1"/>
    </xf>
    <xf numFmtId="0" fontId="15" fillId="0" borderId="41" xfId="0" applyFont="1" applyBorder="1" applyAlignment="1">
      <alignment horizontal="left" vertical="top" wrapText="1"/>
    </xf>
    <xf numFmtId="9" fontId="15" fillId="0" borderId="41" xfId="0" applyNumberFormat="1" applyFont="1" applyBorder="1" applyAlignment="1">
      <alignment horizontal="right" vertical="center"/>
    </xf>
    <xf numFmtId="9" fontId="15" fillId="0" borderId="41" xfId="0" applyNumberFormat="1" applyFont="1" applyBorder="1" applyAlignment="1">
      <alignment horizontal="right"/>
    </xf>
    <xf numFmtId="9" fontId="15" fillId="0" borderId="41" xfId="1" applyFont="1" applyFill="1" applyBorder="1" applyAlignment="1">
      <alignment horizontal="right"/>
    </xf>
    <xf numFmtId="0" fontId="15" fillId="0" borderId="41" xfId="0" applyFont="1" applyBorder="1" applyAlignment="1">
      <alignment horizontal="left" vertical="center" wrapText="1"/>
    </xf>
    <xf numFmtId="9" fontId="15" fillId="0" borderId="0" xfId="1" applyFont="1" applyFill="1" applyBorder="1" applyAlignment="1">
      <alignment horizontal="left" vertical="top" wrapText="1"/>
    </xf>
    <xf numFmtId="9" fontId="15" fillId="0" borderId="0" xfId="1" applyFont="1" applyFill="1" applyBorder="1" applyAlignment="1">
      <alignment horizontal="left" vertical="top"/>
    </xf>
    <xf numFmtId="178" fontId="15" fillId="0" borderId="41" xfId="0" applyNumberFormat="1" applyFont="1" applyBorder="1"/>
    <xf numFmtId="0" fontId="88" fillId="0" borderId="41" xfId="0" applyFont="1" applyBorder="1" applyAlignment="1">
      <alignment horizontal="left" vertical="center"/>
    </xf>
    <xf numFmtId="3" fontId="17" fillId="0" borderId="41" xfId="0" applyNumberFormat="1" applyFont="1" applyBorder="1" applyAlignment="1">
      <alignment horizontal="center" vertical="center"/>
    </xf>
    <xf numFmtId="1" fontId="15" fillId="0" borderId="41" xfId="0" applyNumberFormat="1" applyFont="1" applyBorder="1"/>
    <xf numFmtId="3" fontId="15" fillId="0" borderId="41" xfId="0" applyNumberFormat="1" applyFont="1" applyBorder="1"/>
    <xf numFmtId="0" fontId="15" fillId="0" borderId="41" xfId="0" applyFont="1" applyBorder="1" applyAlignment="1">
      <alignment horizontal="left" vertical="center"/>
    </xf>
    <xf numFmtId="3" fontId="15" fillId="0" borderId="41" xfId="0" applyNumberFormat="1" applyFont="1" applyBorder="1" applyAlignment="1">
      <alignment horizontal="right"/>
    </xf>
    <xf numFmtId="1" fontId="15" fillId="0" borderId="41" xfId="0" applyNumberFormat="1" applyFont="1" applyBorder="1" applyAlignment="1">
      <alignment horizontal="left" vertical="top" wrapText="1"/>
    </xf>
    <xf numFmtId="9" fontId="15" fillId="0" borderId="41" xfId="0" applyNumberFormat="1" applyFont="1" applyBorder="1" applyAlignment="1">
      <alignment vertical="center"/>
    </xf>
    <xf numFmtId="1" fontId="15" fillId="0" borderId="41" xfId="0" applyNumberFormat="1" applyFont="1" applyBorder="1" applyAlignment="1">
      <alignment horizontal="right" vertical="center"/>
    </xf>
    <xf numFmtId="1" fontId="15" fillId="0" borderId="41" xfId="0" applyNumberFormat="1" applyFont="1" applyBorder="1" applyAlignment="1">
      <alignment horizontal="left" wrapText="1"/>
    </xf>
    <xf numFmtId="1" fontId="15" fillId="0" borderId="41" xfId="0" applyNumberFormat="1" applyFont="1" applyBorder="1" applyAlignment="1">
      <alignment horizontal="left" vertical="center" wrapText="1"/>
    </xf>
    <xf numFmtId="0" fontId="32" fillId="0" borderId="41" xfId="0" applyFont="1" applyBorder="1" applyAlignment="1">
      <alignment horizontal="center"/>
    </xf>
    <xf numFmtId="0" fontId="15" fillId="0" borderId="41" xfId="0" applyFont="1" applyBorder="1" applyAlignment="1">
      <alignment horizontal="right" vertical="top"/>
    </xf>
    <xf numFmtId="167" fontId="15" fillId="0" borderId="41" xfId="0" applyNumberFormat="1" applyFont="1" applyBorder="1" applyAlignment="1">
      <alignment horizontal="right"/>
    </xf>
    <xf numFmtId="3" fontId="15" fillId="0" borderId="41" xfId="0" applyNumberFormat="1" applyFont="1" applyBorder="1" applyAlignment="1">
      <alignment wrapText="1"/>
    </xf>
    <xf numFmtId="9" fontId="15" fillId="0" borderId="41" xfId="508" applyFont="1" applyFill="1" applyBorder="1" applyAlignment="1"/>
    <xf numFmtId="9" fontId="15" fillId="0" borderId="41" xfId="0" applyNumberFormat="1" applyFont="1" applyBorder="1" applyAlignment="1">
      <alignment wrapText="1"/>
    </xf>
    <xf numFmtId="233" fontId="15" fillId="0" borderId="41" xfId="129" applyNumberFormat="1" applyFont="1" applyFill="1" applyBorder="1" applyAlignment="1"/>
    <xf numFmtId="178" fontId="15" fillId="0" borderId="41" xfId="129" applyNumberFormat="1" applyFont="1" applyFill="1" applyBorder="1" applyAlignment="1"/>
    <xf numFmtId="167" fontId="15" fillId="0" borderId="41" xfId="508" applyNumberFormat="1" applyFont="1" applyFill="1" applyBorder="1" applyAlignment="1"/>
    <xf numFmtId="167" fontId="15" fillId="0" borderId="41" xfId="0" applyNumberFormat="1" applyFont="1" applyBorder="1" applyAlignment="1">
      <alignment wrapText="1"/>
    </xf>
    <xf numFmtId="3" fontId="15" fillId="0" borderId="41" xfId="159" applyNumberFormat="1" applyFont="1" applyFill="1" applyBorder="1" applyAlignment="1"/>
    <xf numFmtId="231" fontId="15" fillId="0" borderId="41" xfId="535" applyNumberFormat="1" applyFont="1" applyFill="1" applyBorder="1" applyAlignment="1">
      <alignment horizontal="right"/>
    </xf>
    <xf numFmtId="3" fontId="15" fillId="0" borderId="41" xfId="0" applyNumberFormat="1" applyFont="1" applyBorder="1" applyAlignment="1">
      <alignment vertical="center"/>
    </xf>
    <xf numFmtId="0" fontId="85" fillId="0" borderId="39" xfId="0" applyFont="1" applyBorder="1" applyAlignment="1">
      <alignment vertical="center"/>
    </xf>
    <xf numFmtId="167" fontId="15" fillId="0" borderId="41" xfId="508" applyNumberFormat="1" applyFont="1" applyFill="1" applyBorder="1"/>
    <xf numFmtId="167" fontId="15" fillId="42" borderId="41" xfId="0" applyNumberFormat="1" applyFont="1" applyFill="1" applyBorder="1" applyAlignment="1">
      <alignment wrapText="1"/>
    </xf>
    <xf numFmtId="167" fontId="15" fillId="0" borderId="41" xfId="1" applyNumberFormat="1" applyFont="1" applyFill="1" applyBorder="1"/>
    <xf numFmtId="167" fontId="15" fillId="0" borderId="41" xfId="1" applyNumberFormat="1" applyFont="1" applyFill="1" applyBorder="1" applyAlignment="1">
      <alignment horizontal="right"/>
    </xf>
    <xf numFmtId="167" fontId="15" fillId="0" borderId="41" xfId="0" applyNumberFormat="1" applyFont="1" applyBorder="1" applyAlignment="1">
      <alignment horizontal="right" wrapText="1"/>
    </xf>
    <xf numFmtId="0" fontId="17" fillId="40" borderId="41" xfId="0" applyFont="1" applyFill="1" applyBorder="1"/>
    <xf numFmtId="0" fontId="15" fillId="0" borderId="41" xfId="0" applyFont="1" applyBorder="1" applyAlignment="1">
      <alignment horizontal="left" wrapText="1"/>
    </xf>
    <xf numFmtId="49" fontId="15" fillId="40" borderId="42" xfId="0" applyNumberFormat="1" applyFont="1" applyFill="1" applyBorder="1" applyAlignment="1">
      <alignment horizontal="center" vertical="center"/>
    </xf>
    <xf numFmtId="49" fontId="17" fillId="40" borderId="42" xfId="0" applyNumberFormat="1" applyFont="1" applyFill="1" applyBorder="1" applyAlignment="1">
      <alignment horizontal="center" vertical="center"/>
    </xf>
    <xf numFmtId="0" fontId="15" fillId="0" borderId="41" xfId="0" applyFont="1" applyBorder="1" applyAlignment="1">
      <alignment horizontal="left"/>
    </xf>
    <xf numFmtId="3" fontId="102" fillId="0" borderId="0" xfId="0" applyNumberFormat="1" applyFont="1" applyAlignment="1">
      <alignment wrapText="1"/>
    </xf>
    <xf numFmtId="9" fontId="102" fillId="0" borderId="0" xfId="0" applyNumberFormat="1" applyFont="1" applyAlignment="1">
      <alignment wrapText="1"/>
    </xf>
    <xf numFmtId="0" fontId="99" fillId="0" borderId="0" xfId="0" applyFont="1" applyAlignment="1">
      <alignment wrapText="1"/>
    </xf>
    <xf numFmtId="0" fontId="11" fillId="0" borderId="0" xfId="0" applyFont="1" applyAlignment="1">
      <alignment vertical="center"/>
    </xf>
    <xf numFmtId="0" fontId="6" fillId="0" borderId="0" xfId="0" applyFont="1"/>
    <xf numFmtId="232" fontId="15" fillId="0" borderId="41" xfId="535" applyNumberFormat="1" applyFont="1" applyFill="1" applyBorder="1"/>
    <xf numFmtId="232" fontId="15" fillId="42" borderId="41" xfId="535" applyNumberFormat="1" applyFont="1" applyFill="1" applyBorder="1" applyAlignment="1">
      <alignment wrapText="1"/>
    </xf>
    <xf numFmtId="232" fontId="15" fillId="0" borderId="41" xfId="535" applyNumberFormat="1" applyFont="1" applyBorder="1" applyAlignment="1">
      <alignment wrapText="1"/>
    </xf>
    <xf numFmtId="231" fontId="15" fillId="0" borderId="41" xfId="535" applyNumberFormat="1" applyFont="1" applyFill="1" applyBorder="1"/>
    <xf numFmtId="232" fontId="15" fillId="0" borderId="0" xfId="535" applyNumberFormat="1" applyFont="1" applyFill="1" applyBorder="1"/>
    <xf numFmtId="232" fontId="15" fillId="42" borderId="0" xfId="535" applyNumberFormat="1" applyFont="1" applyFill="1" applyBorder="1" applyAlignment="1">
      <alignment wrapText="1"/>
    </xf>
    <xf numFmtId="231" fontId="15" fillId="0" borderId="0" xfId="535" applyNumberFormat="1" applyFont="1" applyFill="1" applyBorder="1"/>
    <xf numFmtId="232" fontId="15" fillId="0" borderId="0" xfId="535" applyNumberFormat="1" applyFont="1" applyBorder="1" applyAlignment="1">
      <alignment wrapText="1"/>
    </xf>
    <xf numFmtId="0" fontId="85" fillId="44" borderId="0" xfId="0" applyFont="1" applyFill="1" applyAlignment="1">
      <alignment vertical="center"/>
    </xf>
    <xf numFmtId="0" fontId="11" fillId="44" borderId="4" xfId="0" applyFont="1" applyFill="1" applyBorder="1" applyAlignment="1">
      <alignment horizontal="center" vertical="center"/>
    </xf>
    <xf numFmtId="0" fontId="11" fillId="44" borderId="0" xfId="0" applyFont="1" applyFill="1" applyAlignment="1">
      <alignment horizontal="left" vertical="center"/>
    </xf>
    <xf numFmtId="0" fontId="105" fillId="0" borderId="0" xfId="2" applyFont="1"/>
    <xf numFmtId="0" fontId="11" fillId="44" borderId="36" xfId="0" applyFont="1" applyFill="1" applyBorder="1" applyAlignment="1">
      <alignment vertical="center"/>
    </xf>
    <xf numFmtId="0" fontId="11" fillId="44" borderId="0" xfId="0" applyFont="1" applyFill="1"/>
    <xf numFmtId="0" fontId="85" fillId="44" borderId="39" xfId="0" applyFont="1" applyFill="1" applyBorder="1" applyAlignment="1">
      <alignment horizontal="left" vertical="center"/>
    </xf>
    <xf numFmtId="0" fontId="85" fillId="0" borderId="0" xfId="0" applyFont="1" applyAlignment="1">
      <alignment vertical="justify"/>
    </xf>
    <xf numFmtId="0" fontId="85" fillId="44" borderId="39" xfId="0" applyFont="1" applyFill="1" applyBorder="1" applyAlignment="1">
      <alignment vertical="center"/>
    </xf>
    <xf numFmtId="0" fontId="85" fillId="44" borderId="41" xfId="0" applyFont="1" applyFill="1" applyBorder="1" applyAlignment="1">
      <alignment vertical="center"/>
    </xf>
    <xf numFmtId="49" fontId="88" fillId="40" borderId="34" xfId="0" applyNumberFormat="1" applyFont="1" applyFill="1" applyBorder="1" applyAlignment="1">
      <alignment horizontal="right" vertical="center" wrapText="1"/>
    </xf>
    <xf numFmtId="0" fontId="85" fillId="44" borderId="0" xfId="0" applyFont="1" applyFill="1" applyAlignment="1">
      <alignment horizontal="left" vertical="center"/>
    </xf>
    <xf numFmtId="3" fontId="85" fillId="44" borderId="49" xfId="0" applyNumberFormat="1" applyFont="1" applyFill="1" applyBorder="1" applyAlignment="1">
      <alignment wrapText="1"/>
    </xf>
    <xf numFmtId="0" fontId="64" fillId="0" borderId="49" xfId="0" applyFont="1" applyBorder="1" applyAlignment="1">
      <alignment wrapText="1"/>
    </xf>
    <xf numFmtId="168" fontId="64" fillId="0" borderId="49" xfId="0" applyNumberFormat="1" applyFont="1" applyBorder="1" applyAlignment="1">
      <alignment wrapText="1"/>
    </xf>
    <xf numFmtId="3" fontId="102" fillId="0" borderId="49" xfId="0" applyNumberFormat="1" applyFont="1" applyBorder="1" applyAlignment="1">
      <alignment wrapText="1"/>
    </xf>
    <xf numFmtId="9" fontId="102" fillId="0" borderId="49" xfId="0" applyNumberFormat="1" applyFont="1" applyBorder="1" applyAlignment="1">
      <alignment wrapText="1"/>
    </xf>
    <xf numFmtId="168" fontId="102" fillId="0" borderId="49" xfId="0" applyNumberFormat="1" applyFont="1" applyBorder="1" applyAlignment="1">
      <alignment wrapText="1"/>
    </xf>
    <xf numFmtId="0" fontId="15" fillId="0" borderId="34" xfId="0" applyFont="1" applyBorder="1" applyAlignment="1">
      <alignment vertical="center"/>
    </xf>
    <xf numFmtId="0" fontId="15" fillId="0" borderId="34" xfId="0" applyFont="1" applyBorder="1" applyAlignment="1">
      <alignment horizontal="left" vertical="center"/>
    </xf>
    <xf numFmtId="234" fontId="85" fillId="44" borderId="49" xfId="535" applyNumberFormat="1" applyFont="1" applyFill="1" applyBorder="1" applyAlignment="1">
      <alignment wrapText="1"/>
    </xf>
    <xf numFmtId="49" fontId="17" fillId="40" borderId="35" xfId="0" applyNumberFormat="1" applyFont="1" applyFill="1" applyBorder="1" applyAlignment="1">
      <alignment horizontal="center" vertical="center"/>
    </xf>
    <xf numFmtId="0" fontId="15" fillId="0" borderId="43" xfId="0" applyFont="1" applyBorder="1" applyAlignment="1">
      <alignment horizontal="right"/>
    </xf>
    <xf numFmtId="0" fontId="85" fillId="44" borderId="40" xfId="0" applyFont="1" applyFill="1" applyBorder="1" applyAlignment="1">
      <alignment vertical="center"/>
    </xf>
    <xf numFmtId="0" fontId="15" fillId="0" borderId="0" xfId="0" applyFont="1" applyAlignment="1">
      <alignment horizontal="center" vertical="top" wrapText="1"/>
    </xf>
    <xf numFmtId="0" fontId="17" fillId="40" borderId="41" xfId="0" applyFont="1" applyFill="1" applyBorder="1" applyAlignment="1">
      <alignment vertical="center"/>
    </xf>
    <xf numFmtId="167" fontId="15" fillId="42" borderId="43" xfId="0" applyNumberFormat="1" applyFont="1" applyFill="1" applyBorder="1" applyAlignment="1">
      <alignment wrapText="1"/>
    </xf>
    <xf numFmtId="0" fontId="15" fillId="0" borderId="43" xfId="0" applyFont="1" applyBorder="1" applyAlignment="1">
      <alignment horizontal="right" vertical="top" wrapText="1"/>
    </xf>
    <xf numFmtId="0" fontId="17" fillId="43" borderId="0" xfId="0" applyFont="1" applyFill="1" applyAlignment="1">
      <alignment horizontal="left"/>
    </xf>
    <xf numFmtId="0" fontId="64" fillId="0" borderId="0" xfId="0" applyFont="1" applyAlignment="1">
      <alignment horizontal="left"/>
    </xf>
    <xf numFmtId="0" fontId="64" fillId="0" borderId="0" xfId="0" applyFont="1" applyAlignment="1">
      <alignment horizontal="left" vertical="top" wrapText="1"/>
    </xf>
    <xf numFmtId="0" fontId="64" fillId="0" borderId="41" xfId="0" applyFont="1" applyBorder="1" applyAlignment="1">
      <alignment vertical="center" wrapText="1"/>
    </xf>
    <xf numFmtId="0" fontId="5" fillId="0" borderId="0" xfId="0" applyFont="1"/>
    <xf numFmtId="0" fontId="108" fillId="0" borderId="41" xfId="0" applyFont="1" applyBorder="1" applyAlignment="1">
      <alignment vertical="center" wrapText="1"/>
    </xf>
    <xf numFmtId="0" fontId="88" fillId="0" borderId="41" xfId="0" applyFont="1" applyBorder="1"/>
    <xf numFmtId="0" fontId="11" fillId="44" borderId="0" xfId="2" applyFont="1" applyFill="1" applyAlignment="1">
      <alignment horizontal="center" vertical="center"/>
    </xf>
    <xf numFmtId="0" fontId="85" fillId="44" borderId="0" xfId="0" applyFont="1" applyFill="1" applyAlignment="1">
      <alignment horizontal="center" wrapText="1"/>
    </xf>
    <xf numFmtId="233" fontId="15" fillId="0" borderId="41" xfId="535" applyNumberFormat="1" applyFont="1" applyBorder="1" applyAlignment="1">
      <alignment wrapText="1"/>
    </xf>
    <xf numFmtId="0" fontId="17" fillId="40" borderId="41" xfId="0" applyFont="1" applyFill="1" applyBorder="1" applyAlignment="1">
      <alignment horizontal="center" vertical="center"/>
    </xf>
    <xf numFmtId="0" fontId="85" fillId="44" borderId="43" xfId="0" applyFont="1" applyFill="1" applyBorder="1" applyAlignment="1">
      <alignment vertical="center"/>
    </xf>
    <xf numFmtId="0" fontId="85" fillId="44" borderId="44" xfId="0" applyFont="1" applyFill="1" applyBorder="1" applyAlignment="1">
      <alignment vertical="center"/>
    </xf>
    <xf numFmtId="0" fontId="85" fillId="0" borderId="44" xfId="0" applyFont="1" applyBorder="1" applyAlignment="1">
      <alignment vertical="center"/>
    </xf>
    <xf numFmtId="0" fontId="85" fillId="0" borderId="45" xfId="0" applyFont="1" applyBorder="1" applyAlignment="1">
      <alignment vertical="center"/>
    </xf>
    <xf numFmtId="0" fontId="85" fillId="0" borderId="0" xfId="0" applyFont="1" applyAlignment="1">
      <alignment horizontal="left" vertical="center"/>
    </xf>
    <xf numFmtId="9" fontId="0" fillId="0" borderId="0" xfId="0" applyNumberFormat="1"/>
    <xf numFmtId="0" fontId="15" fillId="0" borderId="43" xfId="0" applyFont="1" applyBorder="1" applyAlignment="1">
      <alignment horizontal="right" vertical="top"/>
    </xf>
    <xf numFmtId="168" fontId="0" fillId="0" borderId="0" xfId="0" applyNumberFormat="1"/>
    <xf numFmtId="231" fontId="8" fillId="0" borderId="0" xfId="0" applyNumberFormat="1" applyFont="1"/>
    <xf numFmtId="0" fontId="15" fillId="2" borderId="41" xfId="0" applyFont="1" applyFill="1" applyBorder="1" applyAlignment="1">
      <alignment wrapText="1"/>
    </xf>
    <xf numFmtId="3" fontId="15" fillId="2" borderId="41" xfId="0" applyNumberFormat="1" applyFont="1" applyFill="1" applyBorder="1" applyAlignment="1">
      <alignment wrapText="1"/>
    </xf>
    <xf numFmtId="0" fontId="0" fillId="2" borderId="0" xfId="0" applyFill="1"/>
    <xf numFmtId="0" fontId="15" fillId="2" borderId="41" xfId="0" applyFont="1" applyFill="1" applyBorder="1" applyAlignment="1">
      <alignment vertical="top" wrapText="1"/>
    </xf>
    <xf numFmtId="3" fontId="15" fillId="2" borderId="41" xfId="0" applyNumberFormat="1" applyFont="1" applyFill="1" applyBorder="1"/>
    <xf numFmtId="232" fontId="15" fillId="2" borderId="41" xfId="535" applyNumberFormat="1" applyFont="1" applyFill="1" applyBorder="1" applyAlignment="1">
      <alignment wrapText="1"/>
    </xf>
    <xf numFmtId="0" fontId="15" fillId="2" borderId="41" xfId="0" applyFont="1" applyFill="1" applyBorder="1"/>
    <xf numFmtId="1" fontId="15" fillId="2" borderId="41" xfId="0" applyNumberFormat="1" applyFont="1" applyFill="1" applyBorder="1"/>
    <xf numFmtId="0" fontId="17" fillId="0" borderId="41" xfId="0" applyFont="1" applyBorder="1" applyAlignment="1">
      <alignment vertical="top" wrapText="1"/>
    </xf>
    <xf numFmtId="9" fontId="15" fillId="0" borderId="0" xfId="0" applyNumberFormat="1" applyFont="1"/>
    <xf numFmtId="9" fontId="32" fillId="0" borderId="0" xfId="1" applyFont="1"/>
    <xf numFmtId="0" fontId="20" fillId="0" borderId="0" xfId="0" applyFont="1"/>
    <xf numFmtId="9" fontId="20" fillId="0" borderId="0" xfId="1" applyFont="1"/>
    <xf numFmtId="0" fontId="114" fillId="0" borderId="0" xfId="0" applyFont="1"/>
    <xf numFmtId="3" fontId="83" fillId="0" borderId="0" xfId="0" applyNumberFormat="1" applyFont="1"/>
    <xf numFmtId="0" fontId="88" fillId="0" borderId="34" xfId="0" applyFont="1" applyBorder="1"/>
    <xf numFmtId="167" fontId="15" fillId="0" borderId="34" xfId="1" applyNumberFormat="1" applyFont="1" applyBorder="1" applyAlignment="1">
      <alignment horizontal="right"/>
    </xf>
    <xf numFmtId="3" fontId="118" fillId="0" borderId="41" xfId="0" applyNumberFormat="1" applyFont="1" applyBorder="1"/>
    <xf numFmtId="3" fontId="117" fillId="0" borderId="41" xfId="0" applyNumberFormat="1" applyFont="1" applyBorder="1"/>
    <xf numFmtId="4" fontId="117" fillId="0" borderId="41" xfId="0" applyNumberFormat="1" applyFont="1" applyBorder="1"/>
    <xf numFmtId="0" fontId="119" fillId="0" borderId="0" xfId="0" applyFont="1"/>
    <xf numFmtId="235" fontId="117" fillId="0" borderId="41" xfId="0" applyNumberFormat="1" applyFont="1" applyBorder="1"/>
    <xf numFmtId="235" fontId="119" fillId="0" borderId="0" xfId="0" applyNumberFormat="1" applyFont="1"/>
    <xf numFmtId="235" fontId="120" fillId="0" borderId="0" xfId="0" applyNumberFormat="1" applyFont="1"/>
    <xf numFmtId="168" fontId="117" fillId="0" borderId="41" xfId="0" applyNumberFormat="1" applyFont="1" applyBorder="1"/>
    <xf numFmtId="0" fontId="94" fillId="0" borderId="0" xfId="0" applyFont="1" applyAlignment="1">
      <alignment horizontal="right" wrapText="1"/>
    </xf>
    <xf numFmtId="0" fontId="94" fillId="0" borderId="0" xfId="0" applyFont="1" applyAlignment="1">
      <alignment horizontal="right" vertical="center" wrapText="1"/>
    </xf>
    <xf numFmtId="0" fontId="108" fillId="0" borderId="0" xfId="0" applyFont="1" applyAlignment="1">
      <alignment vertical="center" wrapText="1"/>
    </xf>
    <xf numFmtId="0" fontId="0" fillId="0" borderId="0" xfId="0" applyAlignment="1">
      <alignment horizontal="left"/>
    </xf>
    <xf numFmtId="3" fontId="117" fillId="0" borderId="41" xfId="0" applyNumberFormat="1" applyFont="1" applyBorder="1" applyAlignment="1">
      <alignment horizontal="right"/>
    </xf>
    <xf numFmtId="167" fontId="15" fillId="0" borderId="41" xfId="0" applyNumberFormat="1" applyFont="1" applyBorder="1"/>
    <xf numFmtId="0" fontId="85" fillId="44" borderId="45" xfId="0" applyFont="1" applyFill="1" applyBorder="1" applyAlignment="1">
      <alignment vertical="center"/>
    </xf>
    <xf numFmtId="0" fontId="119" fillId="0" borderId="0" xfId="0" applyFont="1" applyAlignment="1">
      <alignment horizontal="right"/>
    </xf>
    <xf numFmtId="212" fontId="15" fillId="0" borderId="41" xfId="0" applyNumberFormat="1" applyFont="1" applyBorder="1"/>
    <xf numFmtId="0" fontId="64" fillId="40" borderId="34" xfId="0" applyFont="1" applyFill="1" applyBorder="1" applyAlignment="1">
      <alignment wrapText="1"/>
    </xf>
    <xf numFmtId="0" fontId="64" fillId="40" borderId="36" xfId="0" applyFont="1" applyFill="1" applyBorder="1" applyAlignment="1">
      <alignment wrapText="1"/>
    </xf>
    <xf numFmtId="165" fontId="117" fillId="0" borderId="41" xfId="0" applyNumberFormat="1" applyFont="1" applyBorder="1"/>
    <xf numFmtId="236" fontId="117" fillId="0" borderId="41" xfId="0" applyNumberFormat="1" applyFont="1" applyBorder="1"/>
    <xf numFmtId="232" fontId="117" fillId="0" borderId="41" xfId="0" applyNumberFormat="1" applyFont="1" applyBorder="1"/>
    <xf numFmtId="0" fontId="108" fillId="40" borderId="41" xfId="577" applyFont="1" applyFill="1" applyBorder="1" applyAlignment="1">
      <alignment horizontal="center" vertical="center" wrapText="1"/>
    </xf>
    <xf numFmtId="0" fontId="108" fillId="40" borderId="41" xfId="577" applyFont="1" applyFill="1" applyBorder="1" applyAlignment="1">
      <alignment vertical="center" wrapText="1"/>
    </xf>
    <xf numFmtId="0" fontId="108" fillId="40" borderId="41" xfId="578" applyFont="1" applyFill="1" applyBorder="1" applyAlignment="1">
      <alignment horizontal="center" vertical="center" wrapText="1"/>
    </xf>
    <xf numFmtId="0" fontId="108" fillId="40" borderId="41" xfId="578" applyFont="1" applyFill="1" applyBorder="1" applyAlignment="1">
      <alignment vertical="center" wrapText="1"/>
    </xf>
    <xf numFmtId="0" fontId="108" fillId="40" borderId="41" xfId="579" applyFont="1" applyFill="1" applyBorder="1" applyAlignment="1">
      <alignment horizontal="center" vertical="center" wrapText="1"/>
    </xf>
    <xf numFmtId="0" fontId="108" fillId="40" borderId="41" xfId="579" applyFont="1" applyFill="1" applyBorder="1" applyAlignment="1">
      <alignment vertical="center" wrapText="1"/>
    </xf>
    <xf numFmtId="0" fontId="108" fillId="40" borderId="41" xfId="580" applyFont="1" applyFill="1" applyBorder="1" applyAlignment="1">
      <alignment horizontal="center" vertical="center" wrapText="1"/>
    </xf>
    <xf numFmtId="0" fontId="108" fillId="40" borderId="41" xfId="580" applyFont="1" applyFill="1" applyBorder="1" applyAlignment="1">
      <alignment vertical="center" wrapText="1"/>
    </xf>
    <xf numFmtId="0" fontId="108" fillId="40" borderId="41" xfId="581" applyFont="1" applyFill="1" applyBorder="1" applyAlignment="1">
      <alignment vertical="center" wrapText="1"/>
    </xf>
    <xf numFmtId="232" fontId="15" fillId="0" borderId="34" xfId="535" applyNumberFormat="1" applyFont="1" applyFill="1" applyBorder="1"/>
    <xf numFmtId="0" fontId="15" fillId="0" borderId="53" xfId="0" applyFont="1" applyBorder="1" applyAlignment="1">
      <alignment vertical="center"/>
    </xf>
    <xf numFmtId="168" fontId="94" fillId="0" borderId="34" xfId="0" applyNumberFormat="1" applyFont="1" applyBorder="1"/>
    <xf numFmtId="231" fontId="15" fillId="0" borderId="34" xfId="535" applyNumberFormat="1" applyFont="1" applyBorder="1"/>
    <xf numFmtId="230" fontId="15" fillId="0" borderId="34" xfId="535" applyNumberFormat="1" applyFont="1" applyBorder="1"/>
    <xf numFmtId="0" fontId="17" fillId="0" borderId="34" xfId="0" applyFont="1" applyBorder="1" applyAlignment="1">
      <alignment vertical="center" wrapText="1"/>
    </xf>
    <xf numFmtId="0" fontId="0" fillId="0" borderId="0" xfId="0" applyAlignment="1">
      <alignment vertical="center"/>
    </xf>
    <xf numFmtId="0" fontId="15" fillId="0" borderId="0" xfId="0" applyFont="1" applyAlignment="1">
      <alignment horizontal="right" wrapText="1"/>
    </xf>
    <xf numFmtId="168" fontId="15" fillId="0" borderId="34" xfId="0" applyNumberFormat="1" applyFont="1" applyBorder="1"/>
    <xf numFmtId="168" fontId="15" fillId="0" borderId="34" xfId="0" applyNumberFormat="1" applyFont="1" applyBorder="1" applyAlignment="1">
      <alignment wrapText="1"/>
    </xf>
    <xf numFmtId="168" fontId="15" fillId="0" borderId="34" xfId="0" applyNumberFormat="1" applyFont="1" applyBorder="1" applyAlignment="1">
      <alignment horizontal="right" vertical="top"/>
    </xf>
    <xf numFmtId="9" fontId="15" fillId="0" borderId="34" xfId="508" applyFont="1" applyFill="1" applyBorder="1" applyAlignment="1">
      <alignment horizontal="right"/>
    </xf>
    <xf numFmtId="9" fontId="15" fillId="0" borderId="34" xfId="1" applyFont="1" applyFill="1" applyBorder="1" applyAlignment="1">
      <alignment horizontal="right" vertical="center"/>
    </xf>
    <xf numFmtId="9" fontId="15" fillId="0" borderId="34" xfId="508" applyFont="1" applyFill="1" applyBorder="1" applyAlignment="1">
      <alignment horizontal="right" wrapText="1"/>
    </xf>
    <xf numFmtId="0" fontId="12" fillId="0" borderId="4" xfId="2" applyFont="1" applyBorder="1" applyAlignment="1">
      <alignment vertical="center" wrapText="1"/>
    </xf>
    <xf numFmtId="0" fontId="105" fillId="0" borderId="0" xfId="2" applyFont="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10" fillId="0" borderId="0" xfId="0" applyFont="1" applyAlignment="1">
      <alignment horizontal="center" vertical="center"/>
    </xf>
    <xf numFmtId="0" fontId="9" fillId="0" borderId="0" xfId="0" applyFont="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vertical="center"/>
    </xf>
    <xf numFmtId="0" fontId="12" fillId="0" borderId="4" xfId="2" applyFont="1" applyBorder="1" applyAlignment="1">
      <alignment vertical="center"/>
    </xf>
    <xf numFmtId="0" fontId="12" fillId="0" borderId="4" xfId="2" applyFont="1" applyBorder="1" applyAlignment="1">
      <alignment horizontal="justify" vertical="center"/>
    </xf>
    <xf numFmtId="0" fontId="13" fillId="0" borderId="4" xfId="0" applyFont="1" applyBorder="1" applyAlignment="1">
      <alignment horizontal="center" vertical="center"/>
    </xf>
    <xf numFmtId="0" fontId="83" fillId="0" borderId="0" xfId="0" applyFont="1" applyAlignment="1">
      <alignment vertical="center"/>
    </xf>
    <xf numFmtId="0" fontId="83" fillId="0" borderId="0" xfId="0" applyFont="1" applyAlignment="1">
      <alignment horizontal="left" vertical="center"/>
    </xf>
    <xf numFmtId="0" fontId="12" fillId="0" borderId="4" xfId="2" applyFont="1" applyFill="1" applyBorder="1" applyAlignment="1">
      <alignment vertical="center"/>
    </xf>
    <xf numFmtId="0" fontId="12" fillId="0" borderId="4" xfId="2" applyFont="1" applyBorder="1" applyAlignment="1">
      <alignment horizontal="center" vertical="center"/>
    </xf>
    <xf numFmtId="0" fontId="13" fillId="0" borderId="4" xfId="0" applyFont="1" applyBorder="1" applyAlignment="1">
      <alignment horizontal="justify" vertical="center"/>
    </xf>
    <xf numFmtId="0" fontId="13" fillId="0" borderId="4" xfId="0" applyFont="1" applyBorder="1" applyAlignment="1">
      <alignment vertical="center"/>
    </xf>
    <xf numFmtId="0" fontId="12" fillId="0" borderId="4" xfId="2" applyFont="1" applyFill="1" applyBorder="1" applyAlignment="1">
      <alignment vertical="center" wrapText="1"/>
    </xf>
    <xf numFmtId="0" fontId="64" fillId="0" borderId="41" xfId="0" applyFont="1" applyBorder="1" applyAlignment="1">
      <alignment horizontal="right" vertical="center" wrapText="1"/>
    </xf>
    <xf numFmtId="0" fontId="64" fillId="0" borderId="48" xfId="0" applyFont="1" applyBorder="1" applyAlignment="1">
      <alignment horizontal="right" vertical="top" wrapText="1"/>
    </xf>
    <xf numFmtId="0" fontId="64" fillId="0" borderId="34" xfId="0" applyFont="1" applyBorder="1" applyAlignment="1">
      <alignment horizontal="right" vertical="top" wrapText="1"/>
    </xf>
    <xf numFmtId="0" fontId="64" fillId="0" borderId="41" xfId="0" applyFont="1" applyBorder="1" applyAlignment="1">
      <alignment horizontal="right" vertical="top" wrapText="1"/>
    </xf>
    <xf numFmtId="0" fontId="15" fillId="0" borderId="0" xfId="0" applyFont="1" applyAlignment="1">
      <alignment horizontal="right" vertical="top"/>
    </xf>
    <xf numFmtId="0" fontId="88" fillId="45" borderId="41" xfId="0" applyFont="1" applyFill="1" applyBorder="1" applyAlignment="1">
      <alignment vertical="top" wrapText="1"/>
    </xf>
    <xf numFmtId="0" fontId="88" fillId="45" borderId="41" xfId="0" applyFont="1" applyFill="1" applyBorder="1" applyAlignment="1">
      <alignment vertical="top"/>
    </xf>
    <xf numFmtId="0" fontId="99" fillId="40" borderId="42" xfId="0" applyFont="1" applyFill="1" applyBorder="1" applyAlignment="1">
      <alignment horizontal="left" wrapText="1"/>
    </xf>
    <xf numFmtId="0" fontId="122" fillId="40" borderId="41" xfId="0" applyFont="1" applyFill="1" applyBorder="1" applyAlignment="1">
      <alignment wrapText="1"/>
    </xf>
    <xf numFmtId="0" fontId="123" fillId="0" borderId="0" xfId="0" applyFont="1" applyAlignment="1">
      <alignment horizontal="right" vertical="center" wrapText="1"/>
    </xf>
    <xf numFmtId="0" fontId="123" fillId="0" borderId="45" xfId="0" applyFont="1" applyBorder="1" applyAlignment="1">
      <alignment horizontal="right" vertical="center" wrapText="1"/>
    </xf>
    <xf numFmtId="178" fontId="123" fillId="0" borderId="41" xfId="0" applyNumberFormat="1" applyFont="1" applyBorder="1" applyAlignment="1">
      <alignment horizontal="right" vertical="center" wrapText="1"/>
    </xf>
    <xf numFmtId="1" fontId="123" fillId="0" borderId="41" xfId="0" applyNumberFormat="1" applyFont="1" applyBorder="1" applyAlignment="1">
      <alignment horizontal="right" vertical="center" wrapText="1"/>
    </xf>
    <xf numFmtId="0" fontId="123" fillId="0" borderId="41" xfId="0" applyFont="1" applyBorder="1" applyAlignment="1">
      <alignment horizontal="right" vertical="center" wrapText="1"/>
    </xf>
    <xf numFmtId="3" fontId="123" fillId="0" borderId="41" xfId="0" applyNumberFormat="1" applyFont="1" applyBorder="1" applyAlignment="1">
      <alignment horizontal="right" vertical="center" wrapText="1"/>
    </xf>
    <xf numFmtId="2" fontId="64" fillId="0" borderId="41" xfId="0" applyNumberFormat="1" applyFont="1" applyBorder="1" applyAlignment="1">
      <alignment horizontal="right" vertical="center" wrapText="1"/>
    </xf>
    <xf numFmtId="1" fontId="64" fillId="0" borderId="41" xfId="0" applyNumberFormat="1" applyFont="1" applyBorder="1" applyAlignment="1">
      <alignment horizontal="right" vertical="center" wrapText="1"/>
    </xf>
    <xf numFmtId="0" fontId="99" fillId="0" borderId="0" xfId="0" applyFont="1" applyAlignment="1">
      <alignment horizontal="left"/>
    </xf>
    <xf numFmtId="0" fontId="117" fillId="0" borderId="0" xfId="0" applyFont="1" applyAlignment="1">
      <alignment wrapText="1"/>
    </xf>
    <xf numFmtId="0" fontId="117" fillId="0" borderId="0" xfId="0" applyFont="1" applyAlignment="1">
      <alignment horizontal="left" wrapText="1"/>
    </xf>
    <xf numFmtId="0" fontId="117" fillId="0" borderId="0" xfId="0" applyFont="1"/>
    <xf numFmtId="0" fontId="3" fillId="0" borderId="0" xfId="0" applyFont="1"/>
    <xf numFmtId="0" fontId="3" fillId="40" borderId="34" xfId="0" applyFont="1" applyFill="1" applyBorder="1" applyAlignment="1">
      <alignment horizontal="center"/>
    </xf>
    <xf numFmtId="1" fontId="3" fillId="40" borderId="34" xfId="0" applyNumberFormat="1" applyFont="1" applyFill="1" applyBorder="1" applyAlignment="1">
      <alignment horizontal="right" vertical="center" wrapText="1"/>
    </xf>
    <xf numFmtId="0" fontId="3" fillId="0" borderId="34" xfId="0" applyFont="1" applyBorder="1" applyAlignment="1">
      <alignment horizontal="left"/>
    </xf>
    <xf numFmtId="0" fontId="3" fillId="0" borderId="34" xfId="0" applyFont="1" applyBorder="1" applyAlignment="1">
      <alignment horizontal="center"/>
    </xf>
    <xf numFmtId="3" fontId="3" fillId="0" borderId="34" xfId="0" applyNumberFormat="1" applyFont="1" applyBorder="1"/>
    <xf numFmtId="232" fontId="3" fillId="0" borderId="34" xfId="535" applyNumberFormat="1" applyFont="1" applyBorder="1" applyAlignment="1">
      <alignment horizontal="right"/>
    </xf>
    <xf numFmtId="167" fontId="3" fillId="0" borderId="34" xfId="0" applyNumberFormat="1" applyFont="1" applyBorder="1"/>
    <xf numFmtId="9" fontId="3" fillId="0" borderId="34" xfId="0" applyNumberFormat="1" applyFont="1" applyBorder="1"/>
    <xf numFmtId="0" fontId="3" fillId="0" borderId="0" xfId="0" applyFont="1" applyAlignment="1">
      <alignment horizontal="center"/>
    </xf>
    <xf numFmtId="168" fontId="3" fillId="0" borderId="34" xfId="535" applyNumberFormat="1" applyFont="1" applyBorder="1"/>
    <xf numFmtId="0" fontId="3" fillId="0" borderId="34" xfId="0" applyFont="1" applyBorder="1"/>
    <xf numFmtId="3" fontId="3" fillId="0" borderId="34" xfId="0" applyNumberFormat="1" applyFont="1" applyBorder="1" applyAlignment="1">
      <alignment horizontal="right"/>
    </xf>
    <xf numFmtId="168" fontId="3" fillId="0" borderId="34" xfId="0" applyNumberFormat="1" applyFont="1" applyBorder="1"/>
    <xf numFmtId="0" fontId="3" fillId="0" borderId="0" xfId="0" applyFont="1" applyAlignment="1">
      <alignment horizontal="left"/>
    </xf>
    <xf numFmtId="10" fontId="3" fillId="0" borderId="0" xfId="0" applyNumberFormat="1" applyFont="1"/>
    <xf numFmtId="0" fontId="3" fillId="40" borderId="35" xfId="0" applyFont="1" applyFill="1" applyBorder="1" applyAlignment="1">
      <alignment horizontal="center"/>
    </xf>
    <xf numFmtId="9" fontId="3" fillId="0" borderId="34" xfId="1" applyFont="1" applyBorder="1"/>
    <xf numFmtId="230" fontId="3" fillId="0" borderId="34" xfId="0" applyNumberFormat="1" applyFont="1" applyBorder="1"/>
    <xf numFmtId="0" fontId="3" fillId="0" borderId="34" xfId="0" applyFont="1" applyBorder="1" applyAlignment="1">
      <alignment horizontal="left" indent="1"/>
    </xf>
    <xf numFmtId="10" fontId="3" fillId="0" borderId="34" xfId="0" applyNumberFormat="1" applyFont="1" applyBorder="1"/>
    <xf numFmtId="168" fontId="3" fillId="0" borderId="34" xfId="0" applyNumberFormat="1" applyFont="1" applyBorder="1" applyAlignment="1">
      <alignment horizontal="right"/>
    </xf>
    <xf numFmtId="9" fontId="3" fillId="0" borderId="34" xfId="1" applyFont="1" applyFill="1" applyBorder="1" applyAlignment="1">
      <alignment horizontal="right"/>
    </xf>
    <xf numFmtId="9" fontId="3" fillId="0" borderId="34" xfId="508" applyFont="1" applyFill="1" applyBorder="1"/>
    <xf numFmtId="0" fontId="3" fillId="2" borderId="0" xfId="0" applyFont="1" applyFill="1"/>
    <xf numFmtId="9" fontId="3" fillId="0" borderId="34" xfId="508" applyFont="1" applyFill="1" applyBorder="1" applyAlignment="1">
      <alignment horizontal="right"/>
    </xf>
    <xf numFmtId="9" fontId="3" fillId="0" borderId="36" xfId="508" applyFont="1" applyFill="1" applyBorder="1" applyAlignment="1">
      <alignment horizontal="right"/>
    </xf>
    <xf numFmtId="9" fontId="3" fillId="0" borderId="34" xfId="508" applyFont="1" applyFill="1" applyBorder="1" applyAlignment="1">
      <alignment horizontal="right" wrapText="1"/>
    </xf>
    <xf numFmtId="9" fontId="3" fillId="0" borderId="36" xfId="508" applyFont="1" applyFill="1" applyBorder="1" applyAlignment="1">
      <alignment horizontal="right" wrapText="1"/>
    </xf>
    <xf numFmtId="0" fontId="3" fillId="0" borderId="0" xfId="0" applyFont="1" applyAlignment="1">
      <alignment wrapText="1"/>
    </xf>
    <xf numFmtId="236" fontId="3" fillId="0" borderId="41" xfId="0" applyNumberFormat="1" applyFont="1" applyBorder="1"/>
    <xf numFmtId="3" fontId="3" fillId="0" borderId="41" xfId="0" applyNumberFormat="1" applyFont="1" applyBorder="1"/>
    <xf numFmtId="232" fontId="3" fillId="0" borderId="41" xfId="535" applyNumberFormat="1" applyFont="1" applyBorder="1"/>
    <xf numFmtId="4" fontId="3" fillId="0" borderId="41" xfId="0" applyNumberFormat="1" applyFont="1" applyBorder="1"/>
    <xf numFmtId="235" fontId="3" fillId="0" borderId="41" xfId="0" applyNumberFormat="1" applyFont="1" applyBorder="1"/>
    <xf numFmtId="165" fontId="3" fillId="0" borderId="41" xfId="0" applyNumberFormat="1" applyFont="1" applyBorder="1"/>
    <xf numFmtId="232" fontId="3" fillId="0" borderId="41" xfId="0" applyNumberFormat="1" applyFont="1" applyBorder="1"/>
    <xf numFmtId="0" fontId="3" fillId="0" borderId="41" xfId="0" applyFont="1" applyBorder="1" applyAlignment="1">
      <alignment horizontal="right"/>
    </xf>
    <xf numFmtId="3" fontId="3" fillId="0" borderId="0" xfId="0" applyNumberFormat="1" applyFont="1" applyAlignment="1">
      <alignment horizontal="right"/>
    </xf>
    <xf numFmtId="0" fontId="3" fillId="0" borderId="0" xfId="0" applyFont="1" applyAlignment="1">
      <alignment horizontal="right"/>
    </xf>
    <xf numFmtId="3" fontId="3" fillId="0" borderId="0" xfId="0" applyNumberFormat="1" applyFont="1"/>
    <xf numFmtId="0" fontId="3" fillId="0" borderId="41" xfId="0" applyFont="1" applyBorder="1"/>
    <xf numFmtId="168" fontId="3" fillId="0" borderId="41" xfId="0" applyNumberFormat="1" applyFont="1" applyBorder="1"/>
    <xf numFmtId="9" fontId="3" fillId="0" borderId="0" xfId="0" applyNumberFormat="1" applyFont="1"/>
    <xf numFmtId="0" fontId="3" fillId="0" borderId="41" xfId="0" applyFont="1" applyBorder="1" applyAlignment="1">
      <alignment horizontal="right" vertical="center" wrapText="1"/>
    </xf>
    <xf numFmtId="3" fontId="3" fillId="0" borderId="41" xfId="0" applyNumberFormat="1" applyFont="1" applyBorder="1" applyAlignment="1">
      <alignment horizontal="right"/>
    </xf>
    <xf numFmtId="9" fontId="3" fillId="0" borderId="41" xfId="1" applyFont="1" applyBorder="1"/>
    <xf numFmtId="0" fontId="3" fillId="0" borderId="41" xfId="0" applyFont="1" applyBorder="1" applyAlignment="1">
      <alignment vertical="top" wrapText="1"/>
    </xf>
    <xf numFmtId="0" fontId="3" fillId="0" borderId="41" xfId="0" applyFont="1" applyBorder="1" applyAlignment="1">
      <alignment horizontal="left" vertical="top" wrapText="1"/>
    </xf>
    <xf numFmtId="0" fontId="12" fillId="0" borderId="4" xfId="0" applyFont="1" applyFill="1" applyBorder="1" applyAlignment="1">
      <alignment vertical="center"/>
    </xf>
    <xf numFmtId="0" fontId="15" fillId="0" borderId="34" xfId="0" applyFont="1" applyFill="1" applyBorder="1" applyAlignment="1">
      <alignment wrapText="1"/>
    </xf>
    <xf numFmtId="0" fontId="15" fillId="0" borderId="41" xfId="0" applyFont="1" applyFill="1" applyBorder="1" applyAlignment="1">
      <alignment wrapText="1"/>
    </xf>
    <xf numFmtId="3" fontId="15" fillId="0" borderId="41" xfId="0" applyNumberFormat="1" applyFont="1" applyFill="1" applyBorder="1"/>
    <xf numFmtId="3" fontId="15" fillId="0" borderId="41" xfId="0" applyNumberFormat="1" applyFont="1" applyFill="1" applyBorder="1" applyAlignment="1">
      <alignment horizontal="right"/>
    </xf>
    <xf numFmtId="3" fontId="3" fillId="0" borderId="41" xfId="0" applyNumberFormat="1" applyFont="1" applyFill="1" applyBorder="1" applyAlignment="1">
      <alignment horizontal="right"/>
    </xf>
    <xf numFmtId="0" fontId="15" fillId="0" borderId="41" xfId="0" applyFont="1" applyBorder="1" applyAlignment="1">
      <alignment horizontal="left" vertical="center" wrapText="1"/>
    </xf>
    <xf numFmtId="0" fontId="88" fillId="40" borderId="36" xfId="0" applyFont="1" applyFill="1" applyBorder="1" applyAlignment="1">
      <alignment horizontal="center" vertical="center"/>
    </xf>
    <xf numFmtId="167" fontId="64" fillId="0" borderId="34" xfId="1" applyNumberFormat="1" applyFont="1" applyBorder="1" applyAlignment="1">
      <alignment wrapText="1"/>
    </xf>
    <xf numFmtId="167" fontId="3" fillId="0" borderId="34" xfId="1" applyNumberFormat="1" applyFont="1" applyBorder="1"/>
    <xf numFmtId="9" fontId="3" fillId="0" borderId="34" xfId="1" applyNumberFormat="1" applyFont="1" applyBorder="1"/>
    <xf numFmtId="168" fontId="2" fillId="0" borderId="34" xfId="0" applyNumberFormat="1" applyFont="1" applyBorder="1"/>
    <xf numFmtId="168" fontId="2" fillId="0" borderId="34" xfId="0" applyNumberFormat="1" applyFont="1" applyBorder="1" applyAlignment="1">
      <alignment horizontal="right"/>
    </xf>
    <xf numFmtId="230" fontId="3" fillId="0" borderId="34" xfId="0" applyNumberFormat="1" applyFont="1" applyBorder="1" applyAlignment="1">
      <alignment horizontal="right"/>
    </xf>
    <xf numFmtId="178" fontId="15" fillId="0" borderId="34" xfId="0" applyNumberFormat="1" applyFont="1" applyBorder="1" applyAlignment="1">
      <alignment wrapText="1"/>
    </xf>
    <xf numFmtId="230" fontId="15" fillId="0" borderId="34" xfId="535" applyNumberFormat="1" applyFont="1" applyBorder="1" applyAlignment="1">
      <alignment horizontal="right"/>
    </xf>
    <xf numFmtId="230" fontId="15" fillId="0" borderId="34" xfId="535" applyNumberFormat="1" applyFont="1" applyFill="1" applyBorder="1" applyAlignment="1">
      <alignment horizontal="right" vertical="center"/>
    </xf>
    <xf numFmtId="230" fontId="15" fillId="0" borderId="34" xfId="535" applyNumberFormat="1" applyFont="1" applyBorder="1" applyAlignment="1">
      <alignment horizontal="right" vertical="center"/>
    </xf>
    <xf numFmtId="168" fontId="102" fillId="0" borderId="34" xfId="0" applyNumberFormat="1" applyFont="1" applyBorder="1" applyAlignment="1">
      <alignment wrapText="1"/>
    </xf>
    <xf numFmtId="178" fontId="102" fillId="0" borderId="49" xfId="0" applyNumberFormat="1" applyFont="1" applyBorder="1" applyAlignment="1">
      <alignment wrapText="1"/>
    </xf>
    <xf numFmtId="9" fontId="15" fillId="0" borderId="41" xfId="0" applyNumberFormat="1" applyFont="1" applyBorder="1" applyAlignment="1">
      <alignment horizontal="right" wrapText="1"/>
    </xf>
    <xf numFmtId="178" fontId="64" fillId="0" borderId="41" xfId="0" applyNumberFormat="1" applyFont="1" applyBorder="1" applyAlignment="1">
      <alignment horizontal="right" vertical="center" wrapText="1"/>
    </xf>
    <xf numFmtId="168" fontId="15" fillId="0" borderId="41" xfId="129" applyNumberFormat="1" applyFont="1" applyFill="1" applyBorder="1" applyAlignment="1"/>
    <xf numFmtId="168" fontId="15" fillId="0" borderId="41" xfId="535" applyNumberFormat="1" applyFont="1" applyBorder="1" applyAlignment="1">
      <alignment wrapText="1"/>
    </xf>
    <xf numFmtId="237" fontId="102" fillId="0" borderId="0" xfId="1" applyNumberFormat="1" applyFont="1" applyAlignment="1">
      <alignment wrapText="1"/>
    </xf>
    <xf numFmtId="3" fontId="102" fillId="0" borderId="34" xfId="0" applyNumberFormat="1" applyFont="1" applyFill="1" applyBorder="1" applyAlignment="1">
      <alignment wrapText="1"/>
    </xf>
    <xf numFmtId="168" fontId="102" fillId="0" borderId="34" xfId="0" applyNumberFormat="1" applyFont="1" applyFill="1" applyBorder="1" applyAlignment="1">
      <alignment wrapText="1"/>
    </xf>
    <xf numFmtId="168" fontId="15" fillId="0" borderId="34" xfId="0" applyNumberFormat="1" applyFont="1" applyFill="1" applyBorder="1" applyAlignment="1">
      <alignment horizontal="right" vertical="center"/>
    </xf>
    <xf numFmtId="168" fontId="64" fillId="0" borderId="34" xfId="0" applyNumberFormat="1" applyFont="1" applyFill="1" applyBorder="1" applyAlignment="1">
      <alignment vertical="center" wrapText="1"/>
    </xf>
    <xf numFmtId="168" fontId="64" fillId="0" borderId="34" xfId="535" applyNumberFormat="1" applyFont="1" applyFill="1" applyBorder="1" applyAlignment="1">
      <alignment vertical="center" wrapText="1"/>
    </xf>
    <xf numFmtId="168" fontId="127" fillId="0" borderId="34" xfId="0" applyNumberFormat="1" applyFont="1" applyBorder="1" applyAlignment="1">
      <alignment horizontal="right" vertical="center"/>
    </xf>
    <xf numFmtId="49" fontId="128" fillId="40" borderId="34" xfId="0" applyNumberFormat="1" applyFont="1" applyFill="1" applyBorder="1" applyAlignment="1">
      <alignment horizontal="center" vertical="center"/>
    </xf>
    <xf numFmtId="178" fontId="15" fillId="0" borderId="34" xfId="0" applyNumberFormat="1" applyFont="1" applyFill="1" applyBorder="1" applyAlignment="1">
      <alignment wrapText="1"/>
    </xf>
    <xf numFmtId="3" fontId="102" fillId="0" borderId="34" xfId="0" applyNumberFormat="1" applyFont="1" applyFill="1" applyBorder="1" applyAlignment="1">
      <alignment horizontal="right" wrapText="1"/>
    </xf>
    <xf numFmtId="0" fontId="129" fillId="0" borderId="4" xfId="2" applyFont="1" applyBorder="1" applyAlignment="1">
      <alignment horizontal="justify" vertical="center"/>
    </xf>
    <xf numFmtId="0" fontId="129" fillId="0" borderId="4" xfId="2" applyFont="1" applyBorder="1" applyAlignment="1">
      <alignment vertical="center"/>
    </xf>
    <xf numFmtId="0" fontId="129" fillId="0" borderId="4" xfId="2" applyFont="1" applyFill="1" applyBorder="1" applyAlignment="1">
      <alignment vertical="center" wrapText="1"/>
    </xf>
    <xf numFmtId="0" fontId="129" fillId="0" borderId="4" xfId="2" applyFont="1" applyFill="1" applyBorder="1" applyAlignment="1">
      <alignment vertical="center"/>
    </xf>
    <xf numFmtId="0" fontId="129" fillId="0" borderId="4" xfId="2" applyFont="1" applyFill="1" applyBorder="1" applyAlignment="1">
      <alignment horizontal="justify" vertical="center"/>
    </xf>
    <xf numFmtId="0" fontId="129" fillId="0" borderId="4" xfId="2" applyFont="1" applyBorder="1" applyAlignment="1">
      <alignment horizontal="justify" vertical="center" wrapText="1"/>
    </xf>
    <xf numFmtId="0" fontId="129" fillId="0" borderId="0" xfId="2" applyFont="1" applyFill="1" applyAlignment="1">
      <alignment vertical="center"/>
    </xf>
    <xf numFmtId="0" fontId="129" fillId="0" borderId="4" xfId="2" applyFont="1" applyFill="1" applyBorder="1" applyAlignment="1">
      <alignment horizontal="justify" vertical="center" wrapText="1"/>
    </xf>
    <xf numFmtId="0" fontId="86" fillId="0" borderId="0" xfId="0" applyFont="1" applyAlignment="1">
      <alignment horizontal="center" wrapText="1"/>
    </xf>
    <xf numFmtId="0" fontId="86" fillId="0" borderId="0" xfId="0" applyFont="1" applyAlignment="1">
      <alignment horizontal="left" wrapText="1"/>
    </xf>
    <xf numFmtId="166" fontId="88" fillId="40" borderId="0" xfId="0" applyNumberFormat="1" applyFont="1" applyFill="1" applyAlignment="1">
      <alignment horizontal="left" vertical="justify"/>
    </xf>
    <xf numFmtId="0" fontId="87" fillId="44" borderId="0" xfId="0" applyFont="1" applyFill="1" applyAlignment="1">
      <alignment horizontal="left" vertical="center"/>
    </xf>
    <xf numFmtId="0" fontId="89" fillId="0" borderId="0" xfId="0" applyFont="1" applyAlignment="1">
      <alignment horizontal="left" vertical="top" wrapText="1"/>
    </xf>
    <xf numFmtId="0" fontId="3" fillId="2" borderId="54" xfId="0" applyFont="1" applyFill="1" applyBorder="1" applyAlignment="1">
      <alignment horizontal="justify" vertical="top" wrapText="1"/>
    </xf>
    <xf numFmtId="0" fontId="3" fillId="2" borderId="47" xfId="0" applyFont="1" applyFill="1" applyBorder="1" applyAlignment="1">
      <alignment horizontal="justify" vertical="top"/>
    </xf>
    <xf numFmtId="0" fontId="88" fillId="40" borderId="34" xfId="0" applyFont="1" applyFill="1" applyBorder="1" applyAlignment="1">
      <alignment horizontal="center" vertical="center"/>
    </xf>
    <xf numFmtId="0" fontId="3" fillId="0" borderId="34" xfId="0" applyFont="1" applyBorder="1" applyAlignment="1">
      <alignment horizontal="left" vertical="top"/>
    </xf>
    <xf numFmtId="0" fontId="88" fillId="40" borderId="35" xfId="0" applyFont="1" applyFill="1" applyBorder="1" applyAlignment="1">
      <alignment horizontal="center" vertical="center"/>
    </xf>
    <xf numFmtId="0" fontId="88" fillId="40" borderId="36" xfId="0" applyFont="1" applyFill="1" applyBorder="1" applyAlignment="1">
      <alignment horizontal="center" vertical="center" wrapText="1"/>
    </xf>
    <xf numFmtId="0" fontId="88" fillId="40" borderId="37" xfId="0" applyFont="1" applyFill="1" applyBorder="1" applyAlignment="1">
      <alignment horizontal="center" vertical="center" wrapText="1"/>
    </xf>
    <xf numFmtId="0" fontId="88" fillId="40" borderId="38" xfId="0" applyFont="1" applyFill="1" applyBorder="1" applyAlignment="1">
      <alignment horizontal="center" vertical="center" wrapText="1"/>
    </xf>
    <xf numFmtId="0" fontId="85" fillId="44" borderId="36" xfId="0" applyFont="1" applyFill="1" applyBorder="1" applyAlignment="1">
      <alignment horizontal="left" vertical="center"/>
    </xf>
    <xf numFmtId="0" fontId="85" fillId="44" borderId="37" xfId="0" applyFont="1" applyFill="1" applyBorder="1" applyAlignment="1">
      <alignment horizontal="left" vertical="center"/>
    </xf>
    <xf numFmtId="0" fontId="85" fillId="44" borderId="38" xfId="0" applyFont="1" applyFill="1" applyBorder="1" applyAlignment="1">
      <alignment horizontal="left" vertical="center"/>
    </xf>
    <xf numFmtId="0" fontId="15" fillId="2" borderId="34" xfId="0" applyFont="1" applyFill="1" applyBorder="1" applyAlignment="1">
      <alignment horizontal="justify" vertical="justify" wrapText="1"/>
    </xf>
    <xf numFmtId="0" fontId="85" fillId="44" borderId="47" xfId="0" applyFont="1" applyFill="1" applyBorder="1" applyAlignment="1">
      <alignment horizontal="left" vertical="center"/>
    </xf>
    <xf numFmtId="0" fontId="3" fillId="2" borderId="54" xfId="0" applyFont="1" applyFill="1" applyBorder="1" applyAlignment="1">
      <alignment horizontal="justify" vertical="top"/>
    </xf>
    <xf numFmtId="0" fontId="15" fillId="0" borderId="34" xfId="0" applyFont="1" applyBorder="1" applyAlignment="1">
      <alignment horizontal="left"/>
    </xf>
    <xf numFmtId="0" fontId="64" fillId="0" borderId="48" xfId="0" applyFont="1" applyBorder="1" applyAlignment="1">
      <alignment horizontal="left" vertical="top" wrapText="1"/>
    </xf>
    <xf numFmtId="0" fontId="15" fillId="0" borderId="34" xfId="0" applyFont="1" applyBorder="1" applyAlignment="1">
      <alignment horizontal="justify" vertical="top" wrapText="1"/>
    </xf>
    <xf numFmtId="0" fontId="85" fillId="44" borderId="50" xfId="0" applyFont="1" applyFill="1" applyBorder="1" applyAlignment="1">
      <alignment horizontal="left" vertical="center"/>
    </xf>
    <xf numFmtId="0" fontId="85" fillId="44" borderId="0" xfId="0" applyFont="1" applyFill="1" applyAlignment="1">
      <alignment horizontal="left" vertical="center"/>
    </xf>
    <xf numFmtId="0" fontId="17" fillId="40" borderId="43" xfId="0" applyFont="1" applyFill="1" applyBorder="1" applyAlignment="1">
      <alignment horizontal="center" vertical="center"/>
    </xf>
    <xf numFmtId="0" fontId="17" fillId="40" borderId="44" xfId="0" applyFont="1" applyFill="1" applyBorder="1" applyAlignment="1">
      <alignment horizontal="center" vertical="center"/>
    </xf>
    <xf numFmtId="0" fontId="17" fillId="40" borderId="45" xfId="0" applyFont="1" applyFill="1" applyBorder="1" applyAlignment="1">
      <alignment horizontal="center" vertical="center"/>
    </xf>
    <xf numFmtId="0" fontId="17" fillId="40" borderId="52" xfId="0" applyFont="1" applyFill="1" applyBorder="1" applyAlignment="1">
      <alignment horizontal="center" vertical="center"/>
    </xf>
    <xf numFmtId="0" fontId="15" fillId="0" borderId="36" xfId="0" applyFont="1" applyBorder="1" applyAlignment="1">
      <alignment horizontal="left" vertical="top" wrapText="1"/>
    </xf>
    <xf numFmtId="0" fontId="15" fillId="0" borderId="37" xfId="0" applyFont="1" applyBorder="1" applyAlignment="1">
      <alignment horizontal="left" vertical="top" wrapText="1"/>
    </xf>
    <xf numFmtId="0" fontId="15" fillId="0" borderId="38" xfId="0" applyFont="1" applyBorder="1" applyAlignment="1">
      <alignment horizontal="left" vertical="top" wrapText="1"/>
    </xf>
    <xf numFmtId="0" fontId="17" fillId="40" borderId="36" xfId="0" applyFont="1" applyFill="1" applyBorder="1" applyAlignment="1">
      <alignment horizontal="center" vertical="center"/>
    </xf>
    <xf numFmtId="0" fontId="17" fillId="40" borderId="37" xfId="0" applyFont="1" applyFill="1" applyBorder="1" applyAlignment="1">
      <alignment horizontal="center" vertical="center"/>
    </xf>
    <xf numFmtId="0" fontId="17" fillId="40" borderId="38" xfId="0" applyFont="1" applyFill="1" applyBorder="1" applyAlignment="1">
      <alignment horizontal="center" vertical="center"/>
    </xf>
    <xf numFmtId="0" fontId="85" fillId="44" borderId="34" xfId="0" applyFont="1" applyFill="1" applyBorder="1" applyAlignment="1">
      <alignment horizontal="left" vertical="center"/>
    </xf>
    <xf numFmtId="0" fontId="15" fillId="2" borderId="34" xfId="0" applyFont="1" applyFill="1" applyBorder="1" applyAlignment="1">
      <alignment horizontal="left"/>
    </xf>
    <xf numFmtId="0" fontId="15" fillId="2" borderId="34" xfId="0" applyFont="1" applyFill="1" applyBorder="1" applyAlignment="1">
      <alignment horizontal="left" vertical="top" wrapText="1"/>
    </xf>
    <xf numFmtId="0" fontId="99" fillId="40" borderId="36" xfId="0" applyFont="1" applyFill="1" applyBorder="1" applyAlignment="1">
      <alignment horizontal="left" vertical="center" wrapText="1"/>
    </xf>
    <xf numFmtId="0" fontId="99" fillId="40" borderId="38" xfId="0" applyFont="1" applyFill="1" applyBorder="1" applyAlignment="1">
      <alignment horizontal="left" vertical="center" wrapText="1"/>
    </xf>
    <xf numFmtId="0" fontId="99" fillId="40" borderId="37" xfId="0" applyFont="1" applyFill="1" applyBorder="1" applyAlignment="1">
      <alignment horizontal="left" vertical="center" wrapText="1"/>
    </xf>
    <xf numFmtId="0" fontId="85" fillId="44" borderId="35" xfId="0" applyFont="1" applyFill="1" applyBorder="1" applyAlignment="1">
      <alignment horizontal="left" vertical="center"/>
    </xf>
    <xf numFmtId="0" fontId="17" fillId="40" borderId="41" xfId="0" applyFont="1" applyFill="1" applyBorder="1" applyAlignment="1">
      <alignment horizontal="center" vertical="center"/>
    </xf>
    <xf numFmtId="0" fontId="64" fillId="2" borderId="41" xfId="0" applyFont="1" applyFill="1" applyBorder="1" applyAlignment="1">
      <alignment vertical="top" wrapText="1"/>
    </xf>
    <xf numFmtId="0" fontId="64" fillId="2" borderId="48" xfId="0" applyFont="1" applyFill="1" applyBorder="1" applyAlignment="1">
      <alignment horizontal="left" vertical="top" wrapText="1"/>
    </xf>
    <xf numFmtId="0" fontId="64" fillId="0" borderId="41" xfId="0" applyFont="1" applyFill="1" applyBorder="1" applyAlignment="1">
      <alignment vertical="top" wrapText="1"/>
    </xf>
    <xf numFmtId="0" fontId="85" fillId="44" borderId="39" xfId="0" applyFont="1" applyFill="1" applyBorder="1" applyAlignment="1">
      <alignment horizontal="left" vertical="center"/>
    </xf>
    <xf numFmtId="0" fontId="85" fillId="44" borderId="40" xfId="0" applyFont="1" applyFill="1" applyBorder="1" applyAlignment="1">
      <alignment horizontal="left" vertical="center"/>
    </xf>
    <xf numFmtId="0" fontId="17" fillId="40" borderId="36" xfId="536" applyFont="1" applyFill="1" applyBorder="1" applyAlignment="1">
      <alignment horizontal="left"/>
    </xf>
    <xf numFmtId="0" fontId="17" fillId="40" borderId="37" xfId="536" applyFont="1" applyFill="1" applyBorder="1" applyAlignment="1">
      <alignment horizontal="left"/>
    </xf>
    <xf numFmtId="0" fontId="17" fillId="40" borderId="38" xfId="536" applyFont="1" applyFill="1" applyBorder="1" applyAlignment="1">
      <alignment horizontal="left"/>
    </xf>
    <xf numFmtId="0" fontId="17" fillId="0" borderId="34" xfId="0" applyFont="1" applyFill="1" applyBorder="1" applyAlignment="1">
      <alignment horizontal="left" vertical="center" wrapText="1"/>
    </xf>
    <xf numFmtId="0" fontId="17" fillId="0" borderId="34" xfId="0" applyFont="1" applyBorder="1" applyAlignment="1">
      <alignment horizontal="left" vertical="center" wrapText="1"/>
    </xf>
    <xf numFmtId="0" fontId="17" fillId="40" borderId="35" xfId="0" applyFont="1" applyFill="1" applyBorder="1" applyAlignment="1">
      <alignment horizontal="center" vertical="center" wrapText="1"/>
    </xf>
    <xf numFmtId="0" fontId="17" fillId="40" borderId="48" xfId="0" applyFont="1" applyFill="1" applyBorder="1" applyAlignment="1">
      <alignment horizontal="center" vertical="center" wrapText="1"/>
    </xf>
    <xf numFmtId="0" fontId="17" fillId="40" borderId="34" xfId="0" applyFont="1" applyFill="1" applyBorder="1" applyAlignment="1">
      <alignment horizontal="center" vertical="center"/>
    </xf>
    <xf numFmtId="0" fontId="15" fillId="2" borderId="36" xfId="0" applyFont="1" applyFill="1" applyBorder="1" applyAlignment="1">
      <alignment horizontal="center"/>
    </xf>
    <xf numFmtId="0" fontId="15" fillId="2" borderId="37" xfId="0" applyFont="1" applyFill="1" applyBorder="1" applyAlignment="1">
      <alignment horizontal="center"/>
    </xf>
    <xf numFmtId="0" fontId="15" fillId="2" borderId="38" xfId="0" applyFont="1" applyFill="1" applyBorder="1" applyAlignment="1">
      <alignment horizontal="center"/>
    </xf>
    <xf numFmtId="0" fontId="15" fillId="0" borderId="41" xfId="0" applyFont="1" applyBorder="1" applyAlignment="1">
      <alignment horizontal="left"/>
    </xf>
    <xf numFmtId="0" fontId="15" fillId="0" borderId="41" xfId="0" applyFont="1" applyBorder="1" applyAlignment="1">
      <alignment wrapText="1"/>
    </xf>
    <xf numFmtId="0" fontId="17" fillId="0" borderId="41" xfId="0" applyFont="1" applyFill="1" applyBorder="1" applyAlignment="1">
      <alignment horizontal="center" vertical="center"/>
    </xf>
    <xf numFmtId="9" fontId="15" fillId="0" borderId="43" xfId="0" applyNumberFormat="1" applyFont="1" applyBorder="1" applyAlignment="1">
      <alignment horizontal="center"/>
    </xf>
    <xf numFmtId="0" fontId="15" fillId="0" borderId="44" xfId="0" applyFont="1" applyBorder="1" applyAlignment="1">
      <alignment horizontal="center"/>
    </xf>
    <xf numFmtId="0" fontId="15" fillId="0" borderId="45" xfId="0" applyFont="1" applyBorder="1" applyAlignment="1">
      <alignment horizontal="center"/>
    </xf>
    <xf numFmtId="9" fontId="15" fillId="0" borderId="43" xfId="1" applyFont="1" applyFill="1" applyBorder="1" applyAlignment="1">
      <alignment horizontal="center"/>
    </xf>
    <xf numFmtId="9" fontId="15" fillId="0" borderId="44" xfId="1" applyFont="1" applyFill="1" applyBorder="1" applyAlignment="1">
      <alignment horizontal="center"/>
    </xf>
    <xf numFmtId="9" fontId="15" fillId="0" borderId="45" xfId="1" applyFont="1" applyFill="1" applyBorder="1" applyAlignment="1">
      <alignment horizontal="center"/>
    </xf>
    <xf numFmtId="9" fontId="15" fillId="0" borderId="43" xfId="508" applyFont="1" applyFill="1" applyBorder="1" applyAlignment="1">
      <alignment horizontal="center"/>
    </xf>
    <xf numFmtId="9" fontId="15" fillId="0" borderId="44" xfId="508" applyFont="1" applyFill="1" applyBorder="1" applyAlignment="1">
      <alignment horizontal="center"/>
    </xf>
    <xf numFmtId="9" fontId="15" fillId="0" borderId="45" xfId="508" applyFont="1" applyFill="1" applyBorder="1" applyAlignment="1">
      <alignment horizontal="center"/>
    </xf>
    <xf numFmtId="0" fontId="17" fillId="0" borderId="43" xfId="0" applyFont="1" applyBorder="1" applyAlignment="1">
      <alignment horizontal="left" vertical="center" wrapText="1"/>
    </xf>
    <xf numFmtId="0" fontId="17" fillId="0" borderId="44" xfId="0" applyFont="1" applyBorder="1" applyAlignment="1">
      <alignment horizontal="left" vertical="center" wrapText="1"/>
    </xf>
    <xf numFmtId="0" fontId="17" fillId="0" borderId="45" xfId="0" applyFont="1" applyBorder="1" applyAlignment="1">
      <alignment horizontal="left" vertical="center" wrapText="1"/>
    </xf>
    <xf numFmtId="9" fontId="15" fillId="0" borderId="43" xfId="0" applyNumberFormat="1" applyFont="1" applyBorder="1" applyAlignment="1">
      <alignment horizontal="center" vertical="top" wrapText="1"/>
    </xf>
    <xf numFmtId="0" fontId="15" fillId="0" borderId="44" xfId="0" applyFont="1" applyBorder="1" applyAlignment="1">
      <alignment horizontal="center" vertical="top" wrapText="1"/>
    </xf>
    <xf numFmtId="0" fontId="15" fillId="0" borderId="45" xfId="0" applyFont="1" applyBorder="1" applyAlignment="1">
      <alignment horizontal="center" vertical="top" wrapText="1"/>
    </xf>
    <xf numFmtId="9" fontId="15" fillId="0" borderId="43" xfId="508" applyFont="1" applyFill="1" applyBorder="1" applyAlignment="1">
      <alignment horizontal="center" vertical="center"/>
    </xf>
    <xf numFmtId="9" fontId="15" fillId="0" borderId="44" xfId="508" applyFont="1" applyFill="1" applyBorder="1" applyAlignment="1">
      <alignment horizontal="center" vertical="center"/>
    </xf>
    <xf numFmtId="9" fontId="15" fillId="0" borderId="45" xfId="508" applyFont="1" applyFill="1" applyBorder="1" applyAlignment="1">
      <alignment horizontal="center" vertical="center"/>
    </xf>
    <xf numFmtId="0" fontId="32" fillId="0" borderId="41" xfId="0" applyFont="1" applyBorder="1" applyAlignment="1">
      <alignment horizontal="center"/>
    </xf>
    <xf numFmtId="9" fontId="15" fillId="0" borderId="43" xfId="0" applyNumberFormat="1"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9" fontId="15" fillId="0" borderId="43" xfId="1" applyFont="1" applyFill="1" applyBorder="1" applyAlignment="1">
      <alignment horizontal="left" vertical="center" wrapText="1"/>
    </xf>
    <xf numFmtId="9" fontId="15" fillId="0" borderId="44" xfId="1" applyFont="1" applyFill="1" applyBorder="1" applyAlignment="1">
      <alignment horizontal="left" vertical="center" wrapText="1"/>
    </xf>
    <xf numFmtId="9" fontId="15" fillId="0" borderId="45" xfId="1" applyFont="1" applyFill="1" applyBorder="1" applyAlignment="1">
      <alignment horizontal="left" vertical="center" wrapText="1"/>
    </xf>
    <xf numFmtId="0" fontId="15" fillId="0" borderId="41" xfId="0" applyFont="1" applyBorder="1" applyAlignment="1">
      <alignment horizontal="left" vertical="top" wrapText="1"/>
    </xf>
    <xf numFmtId="9" fontId="15" fillId="0" borderId="43" xfId="0" applyNumberFormat="1" applyFont="1" applyBorder="1" applyAlignment="1">
      <alignment horizontal="center" wrapText="1"/>
    </xf>
    <xf numFmtId="0" fontId="15" fillId="0" borderId="44" xfId="0" applyFont="1" applyBorder="1" applyAlignment="1">
      <alignment horizontal="center" wrapText="1"/>
    </xf>
    <xf numFmtId="0" fontId="15" fillId="0" borderId="45" xfId="0" applyFont="1" applyBorder="1" applyAlignment="1">
      <alignment horizontal="center" wrapText="1"/>
    </xf>
    <xf numFmtId="9" fontId="64" fillId="0" borderId="43" xfId="508" applyFont="1" applyFill="1" applyBorder="1" applyAlignment="1">
      <alignment horizontal="center" vertical="center"/>
    </xf>
    <xf numFmtId="9" fontId="64" fillId="0" borderId="44" xfId="508" applyFont="1" applyFill="1" applyBorder="1" applyAlignment="1">
      <alignment horizontal="center" vertical="center"/>
    </xf>
    <xf numFmtId="9" fontId="64" fillId="0" borderId="45" xfId="508" applyFont="1" applyFill="1" applyBorder="1" applyAlignment="1">
      <alignment horizontal="center" vertical="center"/>
    </xf>
    <xf numFmtId="0" fontId="15" fillId="0" borderId="41" xfId="0" applyFont="1" applyBorder="1" applyAlignment="1">
      <alignment horizontal="left" vertical="center" wrapText="1"/>
    </xf>
    <xf numFmtId="0" fontId="15" fillId="0" borderId="41" xfId="0" applyFont="1" applyBorder="1" applyAlignment="1">
      <alignment horizontal="left" vertical="center"/>
    </xf>
    <xf numFmtId="0" fontId="15" fillId="0" borderId="41" xfId="0" applyFont="1" applyBorder="1" applyAlignment="1">
      <alignment horizontal="justify" vertical="top"/>
    </xf>
    <xf numFmtId="0" fontId="1" fillId="0" borderId="43" xfId="0" applyFont="1" applyBorder="1" applyAlignment="1">
      <alignment horizontal="justify" vertical="top" wrapText="1"/>
    </xf>
    <xf numFmtId="0" fontId="1" fillId="0" borderId="44" xfId="0" applyFont="1" applyBorder="1" applyAlignment="1">
      <alignment horizontal="justify" vertical="top" wrapText="1"/>
    </xf>
    <xf numFmtId="0" fontId="1" fillId="0" borderId="45" xfId="0" applyFont="1" applyBorder="1" applyAlignment="1">
      <alignment horizontal="justify" vertical="top" wrapText="1"/>
    </xf>
    <xf numFmtId="0" fontId="15" fillId="0" borderId="41" xfId="0" applyFont="1" applyBorder="1" applyAlignment="1">
      <alignment horizontal="left" vertical="top"/>
    </xf>
    <xf numFmtId="0" fontId="15" fillId="0" borderId="51" xfId="0" applyFont="1" applyBorder="1" applyAlignment="1">
      <alignment horizontal="left"/>
    </xf>
    <xf numFmtId="0" fontId="15" fillId="0" borderId="44" xfId="0" applyFont="1" applyBorder="1" applyAlignment="1">
      <alignment horizontal="left"/>
    </xf>
    <xf numFmtId="0" fontId="15" fillId="0" borderId="45" xfId="0" applyFont="1" applyBorder="1" applyAlignment="1">
      <alignment horizontal="left"/>
    </xf>
    <xf numFmtId="0" fontId="15" fillId="0" borderId="53" xfId="0" applyFont="1" applyBorder="1" applyAlignment="1">
      <alignment horizontal="left" vertical="center"/>
    </xf>
    <xf numFmtId="0" fontId="17" fillId="0" borderId="41" xfId="0" applyFont="1" applyBorder="1" applyAlignment="1">
      <alignment horizontal="left"/>
    </xf>
    <xf numFmtId="0" fontId="17" fillId="40" borderId="41" xfId="0" applyFont="1" applyFill="1" applyBorder="1" applyAlignment="1">
      <alignment horizontal="left"/>
    </xf>
    <xf numFmtId="1" fontId="17" fillId="0" borderId="41" xfId="0" applyNumberFormat="1" applyFont="1" applyBorder="1" applyAlignment="1">
      <alignment horizontal="left" wrapText="1"/>
    </xf>
    <xf numFmtId="1" fontId="17" fillId="40" borderId="43" xfId="0" applyNumberFormat="1" applyFont="1" applyFill="1" applyBorder="1" applyAlignment="1">
      <alignment horizontal="left"/>
    </xf>
    <xf numFmtId="1" fontId="17" fillId="40" borderId="44" xfId="0" applyNumberFormat="1" applyFont="1" applyFill="1" applyBorder="1" applyAlignment="1">
      <alignment horizontal="left"/>
    </xf>
    <xf numFmtId="1" fontId="17" fillId="40" borderId="45" xfId="0" applyNumberFormat="1" applyFont="1" applyFill="1" applyBorder="1" applyAlignment="1">
      <alignment horizontal="left"/>
    </xf>
    <xf numFmtId="0" fontId="85" fillId="44" borderId="43" xfId="0" applyFont="1" applyFill="1" applyBorder="1" applyAlignment="1">
      <alignment horizontal="center" vertical="center"/>
    </xf>
    <xf numFmtId="0" fontId="85" fillId="44" borderId="44" xfId="0" applyFont="1" applyFill="1" applyBorder="1" applyAlignment="1">
      <alignment horizontal="center" vertical="center"/>
    </xf>
    <xf numFmtId="0" fontId="85" fillId="44" borderId="45" xfId="0" applyFont="1" applyFill="1" applyBorder="1" applyAlignment="1">
      <alignment horizontal="center" vertical="center"/>
    </xf>
    <xf numFmtId="0" fontId="15" fillId="0" borderId="43" xfId="0" applyFont="1" applyBorder="1" applyAlignment="1">
      <alignment horizontal="left"/>
    </xf>
    <xf numFmtId="1" fontId="15" fillId="0" borderId="41" xfId="0" applyNumberFormat="1" applyFont="1" applyBorder="1" applyAlignment="1">
      <alignment horizontal="center"/>
    </xf>
    <xf numFmtId="0" fontId="15" fillId="40" borderId="41" xfId="0" applyFont="1" applyFill="1" applyBorder="1" applyAlignment="1">
      <alignment horizontal="left" vertical="top" wrapText="1"/>
    </xf>
    <xf numFmtId="0" fontId="15" fillId="0" borderId="43" xfId="0" applyFont="1" applyBorder="1" applyAlignment="1">
      <alignment horizontal="left" vertical="top"/>
    </xf>
    <xf numFmtId="0" fontId="15" fillId="0" borderId="44" xfId="0" applyFont="1" applyBorder="1" applyAlignment="1">
      <alignment horizontal="left" vertical="top"/>
    </xf>
    <xf numFmtId="0" fontId="15" fillId="0" borderId="45" xfId="0" applyFont="1" applyBorder="1" applyAlignment="1">
      <alignment horizontal="left" vertical="top"/>
    </xf>
    <xf numFmtId="9" fontId="15" fillId="0" borderId="43" xfId="1" applyFont="1" applyFill="1" applyBorder="1" applyAlignment="1">
      <alignment horizontal="left" vertical="top" wrapText="1"/>
    </xf>
    <xf numFmtId="9" fontId="15" fillId="0" borderId="44" xfId="1" applyFont="1" applyFill="1" applyBorder="1" applyAlignment="1">
      <alignment horizontal="left" vertical="top" wrapText="1"/>
    </xf>
    <xf numFmtId="9" fontId="15" fillId="0" borderId="45" xfId="1" applyFont="1" applyFill="1" applyBorder="1" applyAlignment="1">
      <alignment horizontal="left" vertical="top" wrapText="1"/>
    </xf>
    <xf numFmtId="0" fontId="17" fillId="0" borderId="41" xfId="0" applyFont="1" applyBorder="1" applyAlignment="1">
      <alignment horizontal="left" vertical="center"/>
    </xf>
    <xf numFmtId="0" fontId="17" fillId="0" borderId="41" xfId="0" applyFont="1" applyBorder="1" applyAlignment="1">
      <alignment horizontal="left" vertical="center" wrapText="1"/>
    </xf>
    <xf numFmtId="0" fontId="17" fillId="40" borderId="42" xfId="0" applyFont="1" applyFill="1" applyBorder="1" applyAlignment="1">
      <alignment horizontal="center" vertical="center"/>
    </xf>
    <xf numFmtId="0" fontId="17" fillId="40" borderId="53" xfId="0" applyFont="1" applyFill="1" applyBorder="1" applyAlignment="1">
      <alignment horizontal="center" vertical="center"/>
    </xf>
    <xf numFmtId="0" fontId="85" fillId="44" borderId="43" xfId="0" applyFont="1" applyFill="1" applyBorder="1" applyAlignment="1">
      <alignment horizontal="left" vertical="center"/>
    </xf>
    <xf numFmtId="0" fontId="85" fillId="44" borderId="44" xfId="0" applyFont="1" applyFill="1" applyBorder="1" applyAlignment="1">
      <alignment horizontal="left" vertical="center"/>
    </xf>
    <xf numFmtId="0" fontId="85" fillId="44" borderId="45" xfId="0" applyFont="1" applyFill="1" applyBorder="1" applyAlignment="1">
      <alignment horizontal="left" vertical="center"/>
    </xf>
    <xf numFmtId="0" fontId="85" fillId="44" borderId="41" xfId="0" applyFont="1" applyFill="1" applyBorder="1" applyAlignment="1">
      <alignment horizontal="left" vertical="center"/>
    </xf>
    <xf numFmtId="0" fontId="15" fillId="0" borderId="43" xfId="0" applyFont="1" applyBorder="1" applyAlignment="1">
      <alignment horizontal="center"/>
    </xf>
    <xf numFmtId="0" fontId="17" fillId="40" borderId="51" xfId="0" applyFont="1" applyFill="1" applyBorder="1" applyAlignment="1">
      <alignment horizontal="center" vertical="center"/>
    </xf>
    <xf numFmtId="0" fontId="124" fillId="0" borderId="0" xfId="2" applyFont="1" applyFill="1" applyAlignment="1"/>
    <xf numFmtId="0" fontId="17" fillId="40" borderId="46" xfId="0" applyFont="1" applyFill="1" applyBorder="1" applyAlignment="1">
      <alignment horizontal="center" vertical="center"/>
    </xf>
    <xf numFmtId="0" fontId="17" fillId="40" borderId="0" xfId="0" applyFont="1" applyFill="1" applyAlignment="1">
      <alignment horizontal="center" vertical="center"/>
    </xf>
    <xf numFmtId="0" fontId="15" fillId="0" borderId="46" xfId="0" applyFont="1" applyBorder="1" applyAlignment="1">
      <alignment horizontal="center" vertical="center"/>
    </xf>
    <xf numFmtId="0" fontId="15" fillId="0" borderId="0" xfId="0" applyFont="1" applyAlignment="1">
      <alignment horizontal="center" vertical="center"/>
    </xf>
    <xf numFmtId="0" fontId="15" fillId="0" borderId="46" xfId="0" applyFont="1" applyBorder="1" applyAlignment="1">
      <alignment horizontal="left" vertical="center"/>
    </xf>
    <xf numFmtId="0" fontId="15" fillId="0" borderId="0" xfId="0" applyFont="1" applyAlignment="1">
      <alignment horizontal="left" vertical="center"/>
    </xf>
    <xf numFmtId="0" fontId="15" fillId="0" borderId="43" xfId="0" applyFont="1" applyBorder="1" applyAlignment="1">
      <alignment horizontal="justify" vertical="top" wrapText="1"/>
    </xf>
    <xf numFmtId="0" fontId="15" fillId="0" borderId="44" xfId="0" applyFont="1" applyBorder="1" applyAlignment="1">
      <alignment horizontal="justify" vertical="top" wrapText="1"/>
    </xf>
    <xf numFmtId="0" fontId="15" fillId="0" borderId="45" xfId="0" applyFont="1" applyBorder="1" applyAlignment="1">
      <alignment horizontal="justify" vertical="top" wrapText="1"/>
    </xf>
    <xf numFmtId="0" fontId="15" fillId="0" borderId="43" xfId="0" applyFont="1" applyBorder="1" applyAlignment="1">
      <alignment horizontal="left" vertical="top" wrapText="1"/>
    </xf>
    <xf numFmtId="0" fontId="15" fillId="0" borderId="44" xfId="0" applyFont="1" applyBorder="1" applyAlignment="1">
      <alignment horizontal="left" vertical="top" wrapText="1"/>
    </xf>
    <xf numFmtId="0" fontId="15" fillId="0" borderId="45" xfId="0" applyFont="1" applyBorder="1" applyAlignment="1">
      <alignment horizontal="left" vertical="top" wrapText="1"/>
    </xf>
    <xf numFmtId="0" fontId="125" fillId="0" borderId="0" xfId="2" applyFont="1" applyFill="1" applyAlignment="1">
      <alignment wrapText="1"/>
    </xf>
    <xf numFmtId="0" fontId="125" fillId="0" borderId="0" xfId="2" applyFont="1" applyFill="1" applyAlignment="1">
      <alignment vertical="top" wrapText="1"/>
    </xf>
    <xf numFmtId="0" fontId="125" fillId="0" borderId="43" xfId="2" applyFont="1" applyFill="1" applyBorder="1" applyAlignment="1">
      <alignment horizontal="left" wrapText="1"/>
    </xf>
    <xf numFmtId="0" fontId="125" fillId="0" borderId="44" xfId="2" applyFont="1" applyFill="1" applyBorder="1" applyAlignment="1">
      <alignment horizontal="left" wrapText="1"/>
    </xf>
    <xf numFmtId="0" fontId="125" fillId="0" borderId="45" xfId="2" applyFont="1" applyFill="1" applyBorder="1" applyAlignment="1">
      <alignment horizontal="left" wrapText="1"/>
    </xf>
    <xf numFmtId="0" fontId="85" fillId="44" borderId="46" xfId="0" applyFont="1" applyFill="1" applyBorder="1" applyAlignment="1">
      <alignment horizontal="left" vertical="center"/>
    </xf>
    <xf numFmtId="0" fontId="123" fillId="0" borderId="42" xfId="0" applyFont="1" applyBorder="1" applyAlignment="1">
      <alignment horizontal="right" vertical="center" wrapText="1"/>
    </xf>
    <xf numFmtId="0" fontId="123" fillId="0" borderId="55" xfId="0" applyFont="1" applyBorder="1" applyAlignment="1">
      <alignment horizontal="right" vertical="center" wrapText="1"/>
    </xf>
    <xf numFmtId="0" fontId="123" fillId="0" borderId="53" xfId="0" applyFont="1" applyBorder="1" applyAlignment="1">
      <alignment horizontal="right" vertical="center" wrapText="1"/>
    </xf>
    <xf numFmtId="0" fontId="125" fillId="0" borderId="56" xfId="2" applyFont="1" applyFill="1" applyBorder="1" applyAlignment="1">
      <alignment horizontal="left" wrapText="1"/>
    </xf>
    <xf numFmtId="0" fontId="125" fillId="0" borderId="0" xfId="2" applyFont="1" applyFill="1" applyAlignment="1">
      <alignment horizontal="left" wrapText="1"/>
    </xf>
    <xf numFmtId="0" fontId="112" fillId="0" borderId="0" xfId="0" applyFont="1" applyAlignment="1">
      <alignment horizontal="center" vertical="center"/>
    </xf>
    <xf numFmtId="0" fontId="112" fillId="0" borderId="52" xfId="0" applyFont="1" applyBorder="1" applyAlignment="1">
      <alignment horizontal="center" vertical="center"/>
    </xf>
    <xf numFmtId="0" fontId="17" fillId="0" borderId="41" xfId="0" applyFont="1" applyBorder="1" applyAlignment="1">
      <alignment horizontal="left" vertical="top" wrapText="1"/>
    </xf>
    <xf numFmtId="0" fontId="15" fillId="0" borderId="41" xfId="0" applyFont="1" applyBorder="1" applyAlignment="1">
      <alignment horizontal="center" vertical="center" wrapText="1"/>
    </xf>
    <xf numFmtId="0" fontId="17" fillId="0" borderId="46" xfId="0" applyFont="1" applyFill="1" applyBorder="1" applyAlignment="1">
      <alignment horizontal="left" vertical="center" wrapText="1"/>
    </xf>
    <xf numFmtId="0" fontId="17" fillId="0" borderId="0" xfId="0" applyFont="1" applyFill="1" applyAlignment="1">
      <alignment horizontal="left" vertical="center" wrapText="1"/>
    </xf>
    <xf numFmtId="0" fontId="17" fillId="43" borderId="43" xfId="0" applyFont="1" applyFill="1" applyBorder="1" applyAlignment="1">
      <alignment horizontal="left"/>
    </xf>
    <xf numFmtId="0" fontId="17" fillId="43" borderId="44" xfId="0" applyFont="1" applyFill="1" applyBorder="1" applyAlignment="1">
      <alignment horizontal="left"/>
    </xf>
    <xf numFmtId="0" fontId="17" fillId="43" borderId="45" xfId="0" applyFont="1" applyFill="1" applyBorder="1" applyAlignment="1">
      <alignment horizontal="left"/>
    </xf>
    <xf numFmtId="3" fontId="15" fillId="0" borderId="41" xfId="0" applyNumberFormat="1" applyFont="1" applyBorder="1" applyAlignment="1">
      <alignment horizontal="center"/>
    </xf>
    <xf numFmtId="0" fontId="64" fillId="0" borderId="43" xfId="0" applyFont="1" applyBorder="1" applyAlignment="1">
      <alignment horizontal="left" vertical="top"/>
    </xf>
    <xf numFmtId="0" fontId="64" fillId="0" borderId="44" xfId="0" applyFont="1" applyBorder="1" applyAlignment="1">
      <alignment horizontal="left" vertical="top"/>
    </xf>
    <xf numFmtId="0" fontId="64" fillId="0" borderId="45" xfId="0" applyFont="1" applyBorder="1" applyAlignment="1">
      <alignment horizontal="left" vertical="top"/>
    </xf>
    <xf numFmtId="0" fontId="64" fillId="0" borderId="43" xfId="0" applyFont="1" applyBorder="1" applyAlignment="1">
      <alignment horizontal="left" vertical="top" wrapText="1"/>
    </xf>
    <xf numFmtId="0" fontId="64" fillId="0" borderId="44" xfId="0" applyFont="1" applyBorder="1" applyAlignment="1">
      <alignment horizontal="left" vertical="top" wrapText="1"/>
    </xf>
    <xf numFmtId="0" fontId="64" fillId="0" borderId="45" xfId="0" applyFont="1" applyBorder="1" applyAlignment="1">
      <alignment horizontal="left" vertical="top" wrapText="1"/>
    </xf>
    <xf numFmtId="0" fontId="17" fillId="43" borderId="41" xfId="0" applyFont="1" applyFill="1" applyBorder="1" applyAlignment="1">
      <alignment horizontal="left"/>
    </xf>
    <xf numFmtId="0" fontId="64" fillId="0" borderId="41" xfId="0" applyFont="1" applyBorder="1" applyAlignment="1">
      <alignment horizontal="left"/>
    </xf>
    <xf numFmtId="49" fontId="15" fillId="40" borderId="43" xfId="0" applyNumberFormat="1" applyFont="1" applyFill="1" applyBorder="1" applyAlignment="1">
      <alignment horizontal="center" vertical="center"/>
    </xf>
    <xf numFmtId="49" fontId="15" fillId="40" borderId="45" xfId="0" applyNumberFormat="1" applyFont="1" applyFill="1" applyBorder="1" applyAlignment="1">
      <alignment horizontal="center" vertical="center"/>
    </xf>
  </cellXfs>
  <cellStyles count="582">
    <cellStyle name=" 1" xfId="12" xr:uid="{4E7E084C-160B-45DB-8CA8-31291308988D}"/>
    <cellStyle name="_~8463481" xfId="162" xr:uid="{0067234D-ADB1-468D-93C2-AAB3801787B8}"/>
    <cellStyle name="_09-11BSR assumptions summary" xfId="163" xr:uid="{0D356E37-3100-4509-B935-29E57B9C7173}"/>
    <cellStyle name="_2008 BSR Life Insurance Summary" xfId="164" xr:uid="{569E3D6A-D562-4319-AD90-694D59F7CFE9}"/>
    <cellStyle name="_2008 Financial Stmts_Part 2" xfId="165" xr:uid="{DFD6D659-3040-4902-B43F-B1E894AB87CA}"/>
    <cellStyle name="_2009 Revenue Plan v1 (3)" xfId="166" xr:uid="{042DFFAC-CF93-42E3-9D25-1A6D7CFA8CFF}"/>
    <cellStyle name="_2009-09 FY HY Comparison" xfId="167" xr:uid="{A0E13478-D7C4-422E-BF66-E76F8FBA0085}"/>
    <cellStyle name="_2010-02 NIM Graphs" xfId="168" xr:uid="{61A0B4BD-E95F-4178-912F-C8872E6495E4}"/>
    <cellStyle name="_AE Restatement FY09 Method - Jun 08 Forecast 170708" xfId="169" xr:uid="{6B2455F6-A4A1-4AC2-A70B-E1D854DFEE48}"/>
    <cellStyle name="_ASX 2008 Drivers" xfId="170" xr:uid="{AFE69A01-0BED-4D9F-A437-A45B744962B1}"/>
    <cellStyle name="_ASX NIM Graphs" xfId="171" xr:uid="{F8423247-4ECE-4836-B0C5-9022322493D6}"/>
    <cellStyle name="_ASX Sept-08 Actual Run - Life" xfId="172" xr:uid="{52C81A4E-771A-485A-BB4D-5C429B1BA9A0}"/>
    <cellStyle name="_CE Annotations" xfId="173" xr:uid="{6C7D58FA-3AAA-4797-A1FD-EE9CEEF85704}"/>
    <cellStyle name="_Copy of 2008-09 Spot Balance Sheet_MA" xfId="174" xr:uid="{FD37EF5E-B6D6-4A7A-8FF6-DF18E8716A99}"/>
    <cellStyle name="_Copy of Lindsay FairValueAcquisitionAcqSchedule_22.04.09_WBC mapping" xfId="175" xr:uid="{D2C28167-67A8-42AF-9391-3098AAE74888}"/>
    <cellStyle name="_Core Earnings Rec  Summary - Mar09 delink" xfId="176" xr:uid="{B593FD1D-5F77-4DFE-9A39-840514AF3778}"/>
    <cellStyle name="_Core Earnings Rec  Summary - Mar09 delink 300409" xfId="177" xr:uid="{D3886B25-C204-496E-ADE3-229AACD28DA8}"/>
    <cellStyle name="_CR" xfId="178" xr:uid="{73949F4E-9AE8-4898-99FB-8547DF0BCC00}"/>
    <cellStyle name="_CSD" xfId="179" xr:uid="{177F12BA-7ECA-4538-8908-E16D60220EED}"/>
    <cellStyle name="_Data FF Mth" xfId="180" xr:uid="{2E8285FA-D57D-4529-9EF0-28C321269E61}"/>
    <cellStyle name="_Data FF YTD" xfId="181" xr:uid="{EE21C853-3D42-48BA-85EC-2E977F8E5A80}"/>
    <cellStyle name="_DebtIssues&amp;BillAcceptances" xfId="182" xr:uid="{CEBEFA72-B261-4A02-B5B8-D3657E6B44CA}"/>
    <cellStyle name="_division_FY10 Investment Plan" xfId="183" xr:uid="{628D95F8-4C42-4C5B-B8C1-61A50FC1FD83}"/>
    <cellStyle name="_EO Submissions Rd 2 - v081008a (2)" xfId="184" xr:uid="{DCECE0B9-11FB-42C4-BC7F-E9085E2124CD}"/>
    <cellStyle name="_Fair Value Amortisation profile 2H09" xfId="185" xr:uid="{4F5E0172-F437-456B-9153-21806DC947E1}"/>
    <cellStyle name="_FF_FUM_Flows_Report" xfId="186" xr:uid="{D54688C1-C401-4E21-A0E9-3135DED4A0F5}"/>
    <cellStyle name="_Forecast P&amp;L July WD16" xfId="187" xr:uid="{7FB318EC-BEBF-44B5-AB62-9B35B07244A5}"/>
    <cellStyle name="_FTE" xfId="188" xr:uid="{2BE6512A-1602-4D44-B1D6-72031C973E65}"/>
    <cellStyle name="_FY09 Final Plan post Rebase_NOM Nov 08 221208" xfId="189" xr:uid="{A30D5ADE-F837-4F8C-AB70-7BFE66D38B59}"/>
    <cellStyle name="_GFP Reporting Pack Nov 09" xfId="190" xr:uid="{503E3E51-3190-4101-A215-3EC289A26B01}"/>
    <cellStyle name="_Group KPI Plan Pack 101208" xfId="191" xr:uid="{29F840B6-FD40-4016-B306-6F2798B5C158}"/>
    <cellStyle name="_GROUP MARGIN ANALYSIS - 1H10 120410" xfId="192" xr:uid="{893621F4-B861-4C6F-9616-6FDEF8F18CE6}"/>
    <cellStyle name="_Group Risk ASX Reporting Pack FY10" xfId="193" xr:uid="{8D9A0C87-942E-40A8-9369-B544FD8E2F59}"/>
    <cellStyle name="_Header" xfId="13" xr:uid="{CD5068EE-F746-4884-B8E7-0F6912ED64CF}"/>
    <cellStyle name="_Impact of SIPs on divisional growth rates 1H10" xfId="194" xr:uid="{E0BBE68E-F101-4223-B68E-CD1DD087ECF2}"/>
    <cellStyle name="_Income Expense Template Sept-08 Actual - Life (2)" xfId="195" xr:uid="{923025E8-9F22-4306-94B0-DEED71D75027}"/>
    <cellStyle name="_IPW template software consol Dec 07 draft" xfId="196" xr:uid="{9DCE5DA3-9E39-4080-AFF9-EA6E4B04C494}"/>
    <cellStyle name="_ISOL BSR Model" xfId="197" xr:uid="{FB7B493F-DFAF-48F3-A2DA-5E5BAD295953}"/>
    <cellStyle name="_ISOL FY07 TP Revenue" xfId="198" xr:uid="{7FD357BD-C622-4640-9103-E4EF118DAC10}"/>
    <cellStyle name="_James Mitchell_BSR_08_BTFG_briefing_v2 (Insurance)" xfId="199" xr:uid="{95FBF1D3-E8F8-4566-ABF1-6FBE2297A394}"/>
    <cellStyle name="_Linda Koemolontang - AH 211009" xfId="200" xr:uid="{E8761152-EA4F-4D9A-BAF3-6811FBD36CB0}"/>
    <cellStyle name="_Link Area Bottom Right" xfId="14" xr:uid="{72E0DA97-8552-4EC3-82B4-7EBE2707F993}"/>
    <cellStyle name="_Link Area Bottom Right_2008 Financial Stmts_Part 2" xfId="15" xr:uid="{A174FC5C-8640-4241-AA07-9ECD93E9EAFF}"/>
    <cellStyle name="_Link Area Bottom Right_2008 Financial Stmts_Part 2." xfId="16" xr:uid="{6E19D546-BB8D-4EC8-A6F0-58DA090A98D3}"/>
    <cellStyle name="_Link Area Top Left" xfId="17" xr:uid="{74059AC6-8ABD-46CD-9015-CF10AC37681A}"/>
    <cellStyle name="_Link Area Top Left_2008 Financial Stmts_Part 2" xfId="18" xr:uid="{B15E0CEB-FEC0-4B86-B1AE-7B9BB86457F6}"/>
    <cellStyle name="_Link Area Top Left_2008 Financial Stmts_Part 2." xfId="19" xr:uid="{359A3520-1F3A-4F43-8973-6E3878CC7029}"/>
    <cellStyle name="_LoW Sales Trends" xfId="201" xr:uid="{A4CEB00D-E7A0-48EF-893A-F862543BFCA1}"/>
    <cellStyle name="_Master Project List Consolidated 081007 - RBB" xfId="202" xr:uid="{388EA52D-21A7-4D3D-ACB3-CBB1D068E5D3}"/>
    <cellStyle name="_Master Project List Consolidated 081008 - RBB v1" xfId="203" xr:uid="{E872A43F-6EDB-4CB4-B6F5-8A0BB2499D21}"/>
    <cellStyle name="_Master Project List Consolidated 081008 -IT v1" xfId="204" xr:uid="{92681A73-DBC6-45D1-9373-7F888C6D8141}"/>
    <cellStyle name="_Master Project List Consolidated 081014 - All" xfId="205" xr:uid="{29CF7D33-9D1C-4BDD-943D-3CC2E423A111}"/>
    <cellStyle name="_Monthly ConSol Report Phased - Sep.08" xfId="206" xr:uid="{096E6019-659A-455D-B9EB-13A01626B55C}"/>
    <cellStyle name="_NIM Waterfall 2H09ASX" xfId="207" xr:uid="{F430627F-480D-4680-9C40-836BB0F9D83B}"/>
    <cellStyle name="_Non II ASX Reporting Pack FY10" xfId="208" xr:uid="{A47FC8DB-C631-4028-A9F3-E7DC27A58626}"/>
    <cellStyle name="_Note 22 - Debt Issues - GADJ - Sep 08 LG Sign Off" xfId="209" xr:uid="{9B4EC066-E1D8-4F3D-B2BD-0A0FA2380536}"/>
    <cellStyle name="_Note 37 - Assets pledged - David Zheng - James Tamvakolos" xfId="210" xr:uid="{FFFC170B-735D-4C56-8BE2-AA4A91F5E1CC}"/>
    <cellStyle name="_Note 37 - Template - Assets pledged" xfId="211" xr:uid="{186205EB-DFEE-44A7-81C2-6518D61B705C}"/>
    <cellStyle name="_Operating Expenses ASX Reporting Pack FY10" xfId="212" xr:uid="{23BE9727-0A8D-46C0-94A1-D68BA70DE95F}"/>
    <cellStyle name="_P&amp;O_RBB Product Spreads - 2009 - September - New" xfId="213" xr:uid="{2FAD78E1-3E03-4A33-A447-904DBEB83D01}"/>
    <cellStyle name="_P&amp;OProdSpreadsFY10FebYTD" xfId="214" xr:uid="{E87EC25C-E127-414D-BDAC-18549D243387}"/>
    <cellStyle name="_Proforma Forecast FY HY Report MMM-YY" xfId="215" xr:uid="{7A5F2ECB-89BA-476A-B838-4A555E3B9DCB}"/>
    <cellStyle name="_Revenue Analysis ASX Jul 09" xfId="216" xr:uid="{1FA6DBE1-327B-40E9-9B36-71EBAFA67851}"/>
    <cellStyle name="_SFL Sales BPR" xfId="217" xr:uid="{86268C43-71ED-4300-A1DA-390BB7476C42}"/>
    <cellStyle name="_SFL Sales BPR (Dec)" xfId="218" xr:uid="{7771ADBB-A4AA-42AF-AD0D-D4CC6AAB0ED3}"/>
    <cellStyle name="_SFL Sales BPR Nov (Brief)" xfId="219" xr:uid="{6E84C530-FA2C-4776-AF61-7B000D56257C}"/>
    <cellStyle name="_SGB Consolidated Model v1.0" xfId="220" xr:uid="{5556958E-964A-46DA-8493-DD48CF4C989C}"/>
    <cellStyle name="_Sheet2" xfId="221" xr:uid="{09936BAE-C304-41F0-B7D1-67FA8C63C59E}"/>
    <cellStyle name="_TheBridgev2" xfId="222" xr:uid="{8093B4DD-48DF-4363-BB39-4AFA5A0AB68D}"/>
    <cellStyle name="_WIB_MasterProjectListConsolidated_081013_1900" xfId="223" xr:uid="{A80DF5FE-C9A7-4CBF-8D2B-962536A1553D}"/>
    <cellStyle name="=C:\WINDOWS\SYSTEM32\COMMAND.COM" xfId="20" xr:uid="{4032AEB3-2513-448E-9CE0-AC22EED0EF7A}"/>
    <cellStyle name="=C:\WINNT\SYSTEM32\COMMAND.COM" xfId="224" xr:uid="{DD3A021F-050C-4C38-B7D9-C275A4DB05B5}"/>
    <cellStyle name="=C:\WINNT\SYSTEM32\COMMAND.COM 2" xfId="225" xr:uid="{7CB5A9FD-10A5-4495-B1F6-2BF3754D7F8A}"/>
    <cellStyle name="•W?_Pacific Region P&amp;L" xfId="21" xr:uid="{AE7CE903-083B-4585-B225-CD6AA3786CDF}"/>
    <cellStyle name="•W€_Pacific Region P&amp;L" xfId="226" xr:uid="{E4D6BB01-1C4A-464B-8287-6B7048115BEA}"/>
    <cellStyle name="•W_Pacific Region P&amp;L" xfId="22" xr:uid="{D9C70D89-702D-4402-9749-821619065090}"/>
    <cellStyle name="20 % - Akzent1" xfId="537" xr:uid="{7E6FCB89-D396-45C9-8938-E9940329A8AA}"/>
    <cellStyle name="20 % - Akzent2" xfId="538" xr:uid="{631F9EB8-0D6A-484B-A7ED-D856592269E0}"/>
    <cellStyle name="20 % - Akzent3" xfId="539" xr:uid="{00C7C932-1D87-4041-8A64-459AE4FD235E}"/>
    <cellStyle name="20 % - Akzent4" xfId="540" xr:uid="{ED7AC31E-60D6-489A-8290-F19D824AB819}"/>
    <cellStyle name="20 % - Akzent5" xfId="541" xr:uid="{0ADD3146-3C5A-4602-88DF-F958EF29B088}"/>
    <cellStyle name="20 % - Akzent6" xfId="542" xr:uid="{2C0609E3-1ADC-4228-A0E4-C28219B1C470}"/>
    <cellStyle name="20% - Accent1 2" xfId="227" xr:uid="{5E29ED79-0021-43A0-8F76-0677B721AD95}"/>
    <cellStyle name="20% - Accent2 2" xfId="228" xr:uid="{57F06B64-097C-4AF1-83B7-D698B145A37F}"/>
    <cellStyle name="20% - Accent3 2" xfId="229" xr:uid="{A79DD3AE-A1C9-43E6-884B-39E28CB1CEC4}"/>
    <cellStyle name="20% - Accent4 2" xfId="230" xr:uid="{78EBD873-1097-4FC1-A5C1-3E7C544310A0}"/>
    <cellStyle name="20% - Accent5 2" xfId="231" xr:uid="{660C577B-F697-454C-92BF-47C5A8BE3927}"/>
    <cellStyle name="20% - Accent6 2" xfId="232" xr:uid="{F3EEA1FA-4E66-4F13-9C26-1F82ED80DC90}"/>
    <cellStyle name="40 % - Akzent1" xfId="543" xr:uid="{5DE8448F-5F2B-4CC7-BAAA-190E7778AF3D}"/>
    <cellStyle name="40 % - Akzent2" xfId="544" xr:uid="{81D2CF6A-4ABA-48F0-A7CF-317742C9EBA4}"/>
    <cellStyle name="40 % - Akzent3" xfId="545" xr:uid="{B861D924-6D8E-40EA-9C5C-377F04C73125}"/>
    <cellStyle name="40 % - Akzent4" xfId="546" xr:uid="{1031E771-A2FF-4FA0-84AE-DE17646328BA}"/>
    <cellStyle name="40 % - Akzent5" xfId="547" xr:uid="{09CE6CFF-F84F-4B4D-97F0-2390E7C9229F}"/>
    <cellStyle name="40 % - Akzent6" xfId="548" xr:uid="{B28BE1CD-4812-4255-B3DC-F2266121D257}"/>
    <cellStyle name="40% - Accent1 2" xfId="233" xr:uid="{4087688A-B33B-4970-B48A-E6BF2150D5EB}"/>
    <cellStyle name="40% - Accent2 2" xfId="234" xr:uid="{ED52A87E-81F7-4B52-9CE9-D3B64BAA4BDC}"/>
    <cellStyle name="40% - Accent3 2" xfId="235" xr:uid="{688D955D-6BCA-47B9-8643-08E5E38231FD}"/>
    <cellStyle name="40% - Accent4 2" xfId="236" xr:uid="{CFBCD7AD-88F0-4CB8-AD0C-59949877BDBC}"/>
    <cellStyle name="40% - Accent5 2" xfId="237" xr:uid="{8F0ABEAD-0BAA-446F-A365-93978C6E1E9E}"/>
    <cellStyle name="40% - Accent6 2" xfId="238" xr:uid="{185EFAE1-FE81-4733-B80A-CD3118EFF4BA}"/>
    <cellStyle name="60 % - Akzent1" xfId="549" xr:uid="{DF777486-E4B7-4DC4-828F-F7DCC9E86578}"/>
    <cellStyle name="60 % - Akzent2" xfId="550" xr:uid="{4118E703-B5AF-4DD9-8303-FD809F0353A7}"/>
    <cellStyle name="60 % - Akzent3" xfId="551" xr:uid="{13DFC711-589F-48EC-85B6-1EB1E165255C}"/>
    <cellStyle name="60 % - Akzent4" xfId="552" xr:uid="{00859931-2031-4A0C-925F-04809FAA404D}"/>
    <cellStyle name="60 % - Akzent5" xfId="553" xr:uid="{FD1935CD-BC3D-4923-BC7B-ED2A8012293F}"/>
    <cellStyle name="60 % - Akzent6" xfId="554" xr:uid="{417B67D4-3EBA-4B93-BD95-884EF28EB618}"/>
    <cellStyle name="60% - Accent1 2" xfId="239" xr:uid="{62281F33-A04F-4801-A0B3-A14A6CF6D97B}"/>
    <cellStyle name="60% - Accent2 2" xfId="240" xr:uid="{E2545390-300C-44DA-8792-DD192526F021}"/>
    <cellStyle name="60% - Accent3 2" xfId="241" xr:uid="{13838A36-1016-4668-87CE-89EFC3CB615F}"/>
    <cellStyle name="60% - Accent4 2" xfId="242" xr:uid="{26FB9824-F66E-47A3-9C9C-FD9CF66AA9EF}"/>
    <cellStyle name="60% - Accent5 2" xfId="243" xr:uid="{68D9D4C0-D8FC-40D5-B4FB-BC5807E330BE}"/>
    <cellStyle name="60% - Accent6 2" xfId="244" xr:uid="{46183085-1852-4339-8F37-6783D33893CC}"/>
    <cellStyle name="Accent1 2" xfId="245" xr:uid="{816F7035-E2E9-4E73-85FB-5F63AE11186A}"/>
    <cellStyle name="Accent2 2" xfId="246" xr:uid="{6D7F5D05-B9AA-4E8B-819D-7D7D18DEEA32}"/>
    <cellStyle name="Accent3 2" xfId="247" xr:uid="{64AD6390-C1EA-423A-95CB-86F9948B20E1}"/>
    <cellStyle name="Accent4 2" xfId="248" xr:uid="{69F896AE-8817-459B-8C67-7B78CA795695}"/>
    <cellStyle name="Accent5 2" xfId="249" xr:uid="{53313675-3642-41EF-952A-586314AE2484}"/>
    <cellStyle name="Accent6 2" xfId="250" xr:uid="{F67E091A-F7AE-46D4-A67B-5DA9DABB650A}"/>
    <cellStyle name="Access" xfId="251" xr:uid="{CDBE1C8E-61A1-4081-9EFA-BBCFC2D4C7B5}"/>
    <cellStyle name="Actuals" xfId="252" xr:uid="{94ACEF36-816D-4222-BA3F-EB85B4B9A374}"/>
    <cellStyle name="Akzent1" xfId="555" xr:uid="{747E8955-D20C-4D3A-B820-CBDE41FB4296}"/>
    <cellStyle name="Akzent2" xfId="556" xr:uid="{830E40B4-DDA7-425C-A12B-1E94A4274FC1}"/>
    <cellStyle name="Akzent3" xfId="557" xr:uid="{C3D367CB-CBDA-4521-8A0B-95254B44D37F}"/>
    <cellStyle name="Akzent4" xfId="558" xr:uid="{65BC9590-0592-43FF-A200-6B744A0B9136}"/>
    <cellStyle name="Akzent5" xfId="559" xr:uid="{0CFD2470-4D8C-474D-9BC8-3C8A6AA93F44}"/>
    <cellStyle name="Akzent6" xfId="560" xr:uid="{E278477E-8165-47BE-A358-D609D9FBAAD7}"/>
    <cellStyle name="A-Red Brackets No Decimals" xfId="23" xr:uid="{19BDBF4B-785A-4EC5-9165-AAB09101E635}"/>
    <cellStyle name="args.style" xfId="24" xr:uid="{DB6F22E1-6F44-49B9-A885-0B2ADDCF31EC}"/>
    <cellStyle name="args.style 2" xfId="93" xr:uid="{18A716B8-D423-49A5-987D-C4BCC082AEEB}"/>
    <cellStyle name="Ausgabe" xfId="561" xr:uid="{9D41412D-C9AF-4382-9831-E27DFDE9B5C6}"/>
    <cellStyle name="Bad 2" xfId="253" xr:uid="{2358CE01-08D5-4281-877E-A7CDACC59F85}"/>
    <cellStyle name="baseStyle" xfId="82" xr:uid="{9636370F-2335-47EE-9BE0-42D166532868}"/>
    <cellStyle name="Berechnung" xfId="562" xr:uid="{4CACD1E2-E270-46F7-A8A3-999C849C62D6}"/>
    <cellStyle name="Budget" xfId="254" xr:uid="{324B766F-688B-4B2C-BF2E-4A4105630538}"/>
    <cellStyle name="C" xfId="255" xr:uid="{29C74BFC-3B7C-442B-94E9-E35836CBC752}"/>
    <cellStyle name="Calc Currency (0)" xfId="25" xr:uid="{74E68606-BA84-4643-ADE5-F862406E959E}"/>
    <cellStyle name="Calc Currency (0) 2" xfId="94" xr:uid="{2C05209A-36C1-4E76-B4DB-8FC4D51F3EFF}"/>
    <cellStyle name="Calculation 2" xfId="256" xr:uid="{F9CB6329-DC8D-4E06-97B7-90E7F2AF824F}"/>
    <cellStyle name="CategoryHeading" xfId="257" xr:uid="{F3A0394E-640E-4553-866D-5535918A9518}"/>
    <cellStyle name="cComma0" xfId="258" xr:uid="{4AF0474F-3BF6-4AFE-A35C-A560BE644259}"/>
    <cellStyle name="cComma1" xfId="259" xr:uid="{6DE2A71D-1A4A-4C09-9B2F-4E242691E2D1}"/>
    <cellStyle name="cComma2" xfId="260" xr:uid="{197600D5-3382-4650-A688-168F78EB9E00}"/>
    <cellStyle name="cComma3" xfId="261" xr:uid="{6E8FADB1-6374-4316-8E69-EFB5B5EF853B}"/>
    <cellStyle name="cCurrency0" xfId="262" xr:uid="{37D0A0B3-71DB-4783-87AA-DE20D9284FBA}"/>
    <cellStyle name="cCurrency2" xfId="263" xr:uid="{54007B41-D51D-4DD4-ABDC-B594C7F62C61}"/>
    <cellStyle name="cDateDM" xfId="264" xr:uid="{3B704043-9B30-4132-B0FE-0554E2BEC7A1}"/>
    <cellStyle name="cDateDMY" xfId="265" xr:uid="{3B7D6355-9155-4991-99D3-0081925F634E}"/>
    <cellStyle name="cDateMY" xfId="266" xr:uid="{E8C4C282-8132-4CE1-8D43-9249440C979B}"/>
    <cellStyle name="cDateMYbcen" xfId="267" xr:uid="{C25FE479-C894-4AE5-881A-1930DE418DDB}"/>
    <cellStyle name="cDateT24" xfId="268" xr:uid="{0BDCA67B-3122-42E8-A7EC-AB36E23C4305}"/>
    <cellStyle name="Change A&amp;ll" xfId="26" xr:uid="{D8C136BD-08CC-4B23-BBBC-8E23E09222ED}"/>
    <cellStyle name="Change A&amp;ll 2" xfId="95" xr:uid="{D52F2598-EEC6-4EED-AB44-95CFE06CBE42}"/>
    <cellStyle name="Check Cell 2" xfId="269" xr:uid="{C187F8B8-DD2C-444F-8C34-78FAD3BB1BC6}"/>
    <cellStyle name="Column - Heading" xfId="270" xr:uid="{4585E8BB-BD29-49B2-89BB-0EC5B7740B21}"/>
    <cellStyle name="Comma" xfId="535" builtinId="3"/>
    <cellStyle name="Comma  - Style1" xfId="27" xr:uid="{FC225724-1791-4CC2-959B-94D30A81A1EE}"/>
    <cellStyle name="Comma  - Style2" xfId="28" xr:uid="{CBEAE13D-470D-441E-ACE4-02229C07DC8D}"/>
    <cellStyle name="Comma  - Style3" xfId="29" xr:uid="{FDAA0783-819B-48DE-AAED-FF1E535111D5}"/>
    <cellStyle name="Comma  - Style4" xfId="30" xr:uid="{058AA095-F447-49BF-B564-2911E11D89EE}"/>
    <cellStyle name="Comma  - Style5" xfId="31" xr:uid="{E913E670-6807-46E8-B17A-6B2BD8EFDF9E}"/>
    <cellStyle name="Comma  - Style6" xfId="32" xr:uid="{0384C954-763B-4845-A673-EE13F68BABE1}"/>
    <cellStyle name="Comma  - Style7" xfId="33" xr:uid="{FFCD658D-EF85-4D21-A491-16E871B5DBB8}"/>
    <cellStyle name="Comma  - Style8" xfId="34" xr:uid="{A2CB2A2C-3817-4E7E-98B4-246140A75633}"/>
    <cellStyle name="Comma [B]" xfId="271" xr:uid="{D40B2021-68A0-40E8-AB05-981928E11D4F}"/>
    <cellStyle name="Comma [B0]" xfId="272" xr:uid="{B4084929-83BC-4F53-8364-A369E5914F1F}"/>
    <cellStyle name="Comma 0" xfId="273" xr:uid="{B8330EBE-1B84-4D93-8AC7-589202E01E6C}"/>
    <cellStyle name="Comma 10" xfId="129" xr:uid="{BA7B093B-77E9-45EA-93F7-7EE1256A7827}"/>
    <cellStyle name="Comma 11" xfId="144" xr:uid="{6E8C16BB-C617-4AE3-8A1A-B3FD0FE8A91F}"/>
    <cellStyle name="Comma 12" xfId="127" xr:uid="{651084D7-D4FD-4557-A752-292904E1C03E}"/>
    <cellStyle name="Comma 13" xfId="152" xr:uid="{205DFCB2-5915-40C0-A5D6-C77101370CC2}"/>
    <cellStyle name="Comma 14" xfId="108" xr:uid="{0F92AB76-0D0D-4257-A69C-3A0878CDFCDA}"/>
    <cellStyle name="Comma 15" xfId="126" xr:uid="{BA7E6068-5CC8-4AEE-AD11-822A70B84C55}"/>
    <cellStyle name="Comma 16" xfId="85" xr:uid="{0F633A3B-0261-484D-9D6C-42DAEB903E66}"/>
    <cellStyle name="Comma 17" xfId="142" xr:uid="{866455E7-C081-49F0-866E-122EEA450E66}"/>
    <cellStyle name="Comma 18" xfId="125" xr:uid="{3A45E8A8-C7D6-44F2-8E8C-31A3694F7717}"/>
    <cellStyle name="Comma 19" xfId="148" xr:uid="{40363F73-6D3F-4AC0-ABD7-732814970E59}"/>
    <cellStyle name="Comma 2" xfId="4" xr:uid="{2E47E114-1E2E-40A9-841A-02E66D1A4160}"/>
    <cellStyle name="Comma 2 2" xfId="505" xr:uid="{C26E3AA6-8C8A-41CC-B34C-3275A1947013}"/>
    <cellStyle name="Comma 20" xfId="134" xr:uid="{57D49273-A2B0-4089-B136-F2C11A336B69}"/>
    <cellStyle name="Comma 21" xfId="91" xr:uid="{B60BF809-2B45-4277-95B0-E4B907A84E64}"/>
    <cellStyle name="Comma 22" xfId="155" xr:uid="{96658C70-0748-4650-A0F7-08FC5EAD209C}"/>
    <cellStyle name="Comma 3" xfId="75" xr:uid="{70E1456B-F760-457C-BBCD-DF0FC026CE98}"/>
    <cellStyle name="Comma 3 2" xfId="507" xr:uid="{640BE2C4-1940-4B5D-9781-B68DED8B30BE}"/>
    <cellStyle name="Comma 4" xfId="78" xr:uid="{CF54EAD9-75FB-4D8C-AA0F-8FA3BFAC3CBA}"/>
    <cellStyle name="Comma 4 2" xfId="510" xr:uid="{B01E9CA8-70A8-471E-8A60-7BE5F7E8CB26}"/>
    <cellStyle name="Comma 5" xfId="84" xr:uid="{420D7A2E-E7AC-4495-9D46-B89A74026C6F}"/>
    <cellStyle name="Comma 6" xfId="120" xr:uid="{9732C0AF-63FB-4144-A6C8-3AD8C63C17A5}"/>
    <cellStyle name="Comma 7" xfId="135" xr:uid="{C885015A-5B3D-4AAA-9FC6-F9D0EEB03488}"/>
    <cellStyle name="Comma 8" xfId="109" xr:uid="{E124CB10-8151-49BF-B17F-08BA87824E0C}"/>
    <cellStyle name="Comma 9" xfId="131" xr:uid="{42FEE163-A6E1-4395-8ACB-AFC7DAFB5492}"/>
    <cellStyle name="Comma 9 2" xfId="159" xr:uid="{A7C27EA3-B306-4AF1-9581-FBAA98040114}"/>
    <cellStyle name="comma zerodec" xfId="274" xr:uid="{11FEFD40-9FBB-42E8-99E8-C755619C6DF1}"/>
    <cellStyle name="Comma1DP" xfId="275" xr:uid="{FFAFBC72-F664-4423-8BB3-FB7180A6079C}"/>
    <cellStyle name="Comma2DP" xfId="276" xr:uid="{A72463C7-3614-463E-9D76-E181CB0DEEB1}"/>
    <cellStyle name="Copied" xfId="35" xr:uid="{C8CAB932-4FE7-4B10-ADC3-2F91F03C7A38}"/>
    <cellStyle name="Copied 2" xfId="97" xr:uid="{D544E3BC-C6FD-4BBD-80D4-66E6AEC18C73}"/>
    <cellStyle name="COST1" xfId="36" xr:uid="{C936764C-BA2B-4C79-8F5E-D60FD86AC2EF}"/>
    <cellStyle name="COST1 2" xfId="98" xr:uid="{A8670B7E-120B-43F0-B622-DF3B27577B5D}"/>
    <cellStyle name="cPercent0" xfId="277" xr:uid="{F085B1A1-5BEF-4524-BE24-50D42F64C70E}"/>
    <cellStyle name="cPercent1" xfId="278" xr:uid="{6599AA3A-07D2-4A68-95FE-8C057831DFB0}"/>
    <cellStyle name="cPercent2" xfId="279" xr:uid="{F7123440-6675-414F-A4AE-3BD399EC708C}"/>
    <cellStyle name="cTextB" xfId="280" xr:uid="{4989DC7D-BE01-4C9D-B867-65398BA521EC}"/>
    <cellStyle name="cTextBCen" xfId="281" xr:uid="{9800CB4E-AB77-4F73-9C2E-D6097406C999}"/>
    <cellStyle name="cTextBCenSm" xfId="282" xr:uid="{99651F03-4312-4EA3-B94C-2FE76E32DEDF}"/>
    <cellStyle name="cTextCen" xfId="283" xr:uid="{E0C634C4-04D9-49EF-AB51-824A29EE938E}"/>
    <cellStyle name="cTextGenWrap" xfId="284" xr:uid="{045BB4FD-95E9-47DC-B370-8C3529798655}"/>
    <cellStyle name="cTextI" xfId="285" xr:uid="{FB505F44-8BC0-4F1D-9D39-6DB39EC49326}"/>
    <cellStyle name="cTextSm" xfId="286" xr:uid="{6C77036C-8DEA-42C5-94E2-445EFC9FA415}"/>
    <cellStyle name="cTextSmWrap" xfId="287" xr:uid="{CE5998C7-C440-4378-9B9D-49B87259A7C9}"/>
    <cellStyle name="cTextU" xfId="288" xr:uid="{93B5B166-FE86-40DD-A61D-B558D8881B84}"/>
    <cellStyle name="Currency [B]" xfId="289" xr:uid="{1CDED389-A965-4C90-808B-C2470B127CE2}"/>
    <cellStyle name="Currency [B0]" xfId="290" xr:uid="{0FB0783C-9DED-4FEB-894D-6026A7FBA1FF}"/>
    <cellStyle name="Currency 0" xfId="291" xr:uid="{ACB91B7D-B9BB-49E8-A1E0-137798D3AB83}"/>
    <cellStyle name="Currency 2" xfId="292" xr:uid="{E33A46F4-C374-478C-8A12-523437F99F97}"/>
    <cellStyle name="Currency1" xfId="293" xr:uid="{22E4AABE-F712-45F7-BFFC-9DEB56ECAFB0}"/>
    <cellStyle name="Currency1DP" xfId="294" xr:uid="{A1227359-27B9-4403-A427-CEF64FC4FEB3}"/>
    <cellStyle name="Currency2DP" xfId="295" xr:uid="{27E64503-D73C-414E-A520-44B8F7A12F43}"/>
    <cellStyle name="custom" xfId="296" xr:uid="{C96E36CB-AA88-46A7-89B1-DE759BE5F645}"/>
    <cellStyle name="CustomH" xfId="297" xr:uid="{B7C81A60-9674-4B5A-91A3-79B12D5AE1C6}"/>
    <cellStyle name="Date" xfId="298" xr:uid="{1AB997FF-FD3D-4881-A361-E71D9497C08B}"/>
    <cellStyle name="Date Aligned" xfId="299" xr:uid="{46D41953-4C0B-41F7-90E1-7528103B4CF2}"/>
    <cellStyle name="Date Released" xfId="300" xr:uid="{9A4E7485-CC1F-496E-8495-538752F8995D}"/>
    <cellStyle name="Date[d-mmm-yy]" xfId="301" xr:uid="{2D715C9C-24FD-46C0-B858-FEA60EB3D061}"/>
    <cellStyle name="Date[d-mmm-yyyy]" xfId="302" xr:uid="{56DCF325-D006-43C7-91A3-2F9EB727CB94}"/>
    <cellStyle name="Date[mmm-yy]" xfId="303" xr:uid="{4F50149A-42E7-4E71-88B4-823B13E7C1EC}"/>
    <cellStyle name="Date_~8152458" xfId="304" xr:uid="{DA3FD42B-FE54-418E-AA2D-C406DD7DF143}"/>
    <cellStyle name="Date1" xfId="305" xr:uid="{7F9E0A8F-0B01-41D6-9020-25F6EE3E8A3F}"/>
    <cellStyle name="Dollar (zero dec)" xfId="306" xr:uid="{39BA4029-9CFC-4D9F-8D36-520D04F8979A}"/>
    <cellStyle name="Dotted Line" xfId="307" xr:uid="{74F42F6F-22DE-43BC-86AC-9F155B876199}"/>
    <cellStyle name="Eingabe" xfId="563" xr:uid="{8946AC76-DB6E-4035-9228-2530829F6840}"/>
    <cellStyle name="Entered" xfId="37" xr:uid="{00C0A481-E1B7-4065-995E-757C3596AD0D}"/>
    <cellStyle name="Entered 2" xfId="99" xr:uid="{1DB38FFD-FEDE-4E41-AFEA-A4FBB052B2F5}"/>
    <cellStyle name="Ergebnis" xfId="564" xr:uid="{A86BE73F-BC3B-4A46-BB84-32762844E48E}"/>
    <cellStyle name="Erklärender Text" xfId="565" xr:uid="{3FADC13E-D705-4BCD-A309-4C19072B16C3}"/>
    <cellStyle name="Euro" xfId="308" xr:uid="{E9A13294-4A3C-4D9B-9A2B-B9D56397B359}"/>
    <cellStyle name="Explanatory Text 2" xfId="309" xr:uid="{A43B6F56-5A10-4F6C-9401-C9558D5AA6EF}"/>
    <cellStyle name="FieldName" xfId="310" xr:uid="{6E1407B9-569F-483C-B811-73FBAF580700}"/>
    <cellStyle name="Fixed" xfId="311" xr:uid="{35DA542B-B98C-46F0-B56A-5569858DC2F8}"/>
    <cellStyle name="Footnote" xfId="312" xr:uid="{B5FC0FCE-DF03-47E6-9269-A42A9BCA97D3}"/>
    <cellStyle name="Fraction" xfId="313" xr:uid="{2C712366-772C-455B-9BA3-F75EA7764AFA}"/>
    <cellStyle name="general" xfId="314" xr:uid="{61B85D96-A98B-4CA0-BD5B-56BC3740E496}"/>
    <cellStyle name="Good 2" xfId="315" xr:uid="{E549A62B-1C67-4535-ACF5-472AC256B5E6}"/>
    <cellStyle name="Grey" xfId="38" xr:uid="{3683736A-F97F-49EC-B661-9062A842235E}"/>
    <cellStyle name="Gut" xfId="566" xr:uid="{2EC66BD7-4782-40F4-A00A-35B3F848A95A}"/>
    <cellStyle name="Hard Percent" xfId="316" xr:uid="{D608F277-91E2-4CD0-877A-7FC11F31D14A}"/>
    <cellStyle name="Header" xfId="317" xr:uid="{B088D273-75AF-4727-8404-00C74493F7CF}"/>
    <cellStyle name="Header1" xfId="39" xr:uid="{212DE9DE-1F0F-429C-994C-6BD9F1A56873}"/>
    <cellStyle name="Header2" xfId="40" xr:uid="{6CC66411-5561-4982-84DE-4F7AB6C4AD5D}"/>
    <cellStyle name="Header2 2" xfId="532" xr:uid="{8EFBAD61-A8E0-4225-8113-E5C3676C3ACB}"/>
    <cellStyle name="Heading" xfId="318" xr:uid="{976302D4-9E56-4521-A6E4-E45B8C05F08F}"/>
    <cellStyle name="Heading 1 2" xfId="319" xr:uid="{85F253F1-3F91-4AB4-A300-EECC5E4E0A73}"/>
    <cellStyle name="Heading 2 2" xfId="320" xr:uid="{836D0312-E7DB-4EF0-B852-775A91B86CFA}"/>
    <cellStyle name="Heading 3" xfId="536" builtinId="18"/>
    <cellStyle name="Heading 3 2" xfId="321" xr:uid="{E8871D9F-57BE-49FC-8D8B-085A1C6AD1D0}"/>
    <cellStyle name="Heading 4 2" xfId="322" xr:uid="{F8330D55-BC1D-4A0A-BA53-B680F558DC3C}"/>
    <cellStyle name="Heading1" xfId="5" xr:uid="{05EDB5AA-78B7-4982-A0BF-0F23EDBAE8B4}"/>
    <cellStyle name="HEADING2" xfId="323" xr:uid="{2BE17FA7-CD14-4577-A595-0AF0708FACB1}"/>
    <cellStyle name="Hidden" xfId="324" xr:uid="{D81610CA-6178-425D-8456-24110FD93638}"/>
    <cellStyle name="Hyperlink" xfId="2" builtinId="8"/>
    <cellStyle name="iComma0" xfId="325" xr:uid="{28088903-BF87-4048-A25F-519EF89312F9}"/>
    <cellStyle name="iComma1" xfId="326" xr:uid="{5F0116F3-C88D-4412-AC05-1819D1CB4A13}"/>
    <cellStyle name="iComma1 2" xfId="327" xr:uid="{3240C18C-BE17-4185-88F5-AD9C07407AC1}"/>
    <cellStyle name="iComma1 3" xfId="328" xr:uid="{49BBA38C-3714-4966-B9E3-F183A77D3F14}"/>
    <cellStyle name="iComma2" xfId="329" xr:uid="{199030A5-6EE2-41BB-91BD-9B361BE52C76}"/>
    <cellStyle name="iComma2 2" xfId="330" xr:uid="{47354BD0-50CB-48BE-B881-9C66D00E1DF1}"/>
    <cellStyle name="iComma2 3" xfId="331" xr:uid="{3B2E7C7B-A06A-4866-84B6-38BE6A2EC715}"/>
    <cellStyle name="iComma3" xfId="332" xr:uid="{F088472D-EC48-4C95-AAB1-F2436A5328ED}"/>
    <cellStyle name="iComma3 2" xfId="333" xr:uid="{CEEA11AF-9BFD-4807-8084-232019A1269D}"/>
    <cellStyle name="iComma3 3" xfId="334" xr:uid="{FB3E5DA9-545B-47B5-B484-B574B110F701}"/>
    <cellStyle name="iCurrency0" xfId="335" xr:uid="{A5603D4F-C2C6-4BD0-820A-F8EF35D71887}"/>
    <cellStyle name="iCurrency0 2" xfId="336" xr:uid="{63796860-A8C5-4783-8573-3CCFA89F82D5}"/>
    <cellStyle name="iCurrency0 3" xfId="337" xr:uid="{D3BF877C-9CA5-4FB0-A130-17DFD8076B0D}"/>
    <cellStyle name="iCurrency2" xfId="338" xr:uid="{4F67612C-9B24-4DC6-8B05-8D40AB41C544}"/>
    <cellStyle name="iCurrency2 2" xfId="339" xr:uid="{EBC6CF49-ADDC-4B9A-8CF9-C293AFC00FD9}"/>
    <cellStyle name="iCurrency2 3" xfId="340" xr:uid="{80872B74-A077-4313-9671-69A72653A2FA}"/>
    <cellStyle name="iDateDM" xfId="341" xr:uid="{F764B202-8FB7-4A91-B83E-6AD194E44F89}"/>
    <cellStyle name="iDateDM 2" xfId="342" xr:uid="{F2F088ED-9ABC-4031-A103-BCF0E6072684}"/>
    <cellStyle name="iDateDM 3" xfId="343" xr:uid="{681A40A4-187A-474C-B533-4855D83730A8}"/>
    <cellStyle name="iDateDMY" xfId="344" xr:uid="{E5888C84-A187-48A2-9BCD-3D2CC0E10607}"/>
    <cellStyle name="iDateDMY 2" xfId="345" xr:uid="{24B6708F-9257-43EC-A3BD-0EBC572B9FFA}"/>
    <cellStyle name="iDateDMY 3" xfId="346" xr:uid="{586FC291-5CA9-43FF-A079-1385226DE8F9}"/>
    <cellStyle name="iDateMY" xfId="347" xr:uid="{F7F869C1-3166-49E8-A10B-F3160FF56D70}"/>
    <cellStyle name="iDateMY 2" xfId="348" xr:uid="{27CADEA7-FBB8-4A7E-9910-7DCD152B4760}"/>
    <cellStyle name="iDateMY 3" xfId="349" xr:uid="{4359CF30-79CB-4416-8098-ECD373D40CB7}"/>
    <cellStyle name="iDateT24" xfId="350" xr:uid="{A277A175-7BB9-44AB-A2DD-454B9E75D8DD}"/>
    <cellStyle name="iDateT24 2" xfId="351" xr:uid="{81C98AC7-0AD8-42F0-A339-0F93AF1D6D4B}"/>
    <cellStyle name="iDateT24 3" xfId="352" xr:uid="{7F8A7B30-8725-455C-967C-159AEF86C58A}"/>
    <cellStyle name="Index" xfId="353" xr:uid="{7EAF8BEE-FDEF-497B-9992-7A36D64C0C0C}"/>
    <cellStyle name="Input [yellow]" xfId="41" xr:uid="{779A68CB-B0DD-42A3-9E28-2B40A390538D}"/>
    <cellStyle name="Input 2" xfId="354" xr:uid="{50AD2801-722E-4DF5-90CF-F1450AFCFDBD}"/>
    <cellStyle name="Input Cells" xfId="42" xr:uid="{C9EF783D-08A7-4895-90A4-4422CB9DE715}"/>
    <cellStyle name="Input Cells 2" xfId="103" xr:uid="{95E73574-92E2-4D78-A12D-98B2F5891A8C}"/>
    <cellStyle name="InputComma" xfId="355" xr:uid="{5AF4232C-521A-4F7C-92DE-210B8F2541B8}"/>
    <cellStyle name="InputComma [0]" xfId="356" xr:uid="{0B0C1A83-9ECD-478D-9D68-66110EEA5E6D}"/>
    <cellStyle name="InputCurrency" xfId="357" xr:uid="{6D3C32E6-28D3-4A74-9140-2A7CB8649377}"/>
    <cellStyle name="InputCurrency [0]" xfId="358" xr:uid="{AFA592A0-6A43-4C17-95D5-056F9824FF99}"/>
    <cellStyle name="InputDate" xfId="359" xr:uid="{57C6E7AB-F4A3-450D-9847-2BE364CD859F}"/>
    <cellStyle name="InputDate1" xfId="360" xr:uid="{3680ABB5-042C-41C8-B149-62BED32C4832}"/>
    <cellStyle name="InputFraction" xfId="361" xr:uid="{7541AF81-C4E1-413B-9381-952AC559A142}"/>
    <cellStyle name="InputNormal" xfId="362" xr:uid="{7C04BA5D-F642-4F99-AD09-85AE1FD18B94}"/>
    <cellStyle name="InputPercent" xfId="363" xr:uid="{3053B0BD-6922-4F37-80CA-7B768EB809B8}"/>
    <cellStyle name="InputPercent [0]" xfId="364" xr:uid="{F4628BB2-12D3-49FC-83F3-47C403EEE07D}"/>
    <cellStyle name="InputPercent [1]" xfId="365" xr:uid="{493B3D1F-4F61-4679-9452-176B68E7047F}"/>
    <cellStyle name="IntegerWithComma" xfId="366" xr:uid="{AA37799A-0780-4AB7-B0DB-BB8BB70C79A2}"/>
    <cellStyle name="IntegerWithoutComma" xfId="367" xr:uid="{79BB6414-D5C6-4EAE-AF82-2E0BF5DCEE22}"/>
    <cellStyle name="iPercent0" xfId="368" xr:uid="{37045B37-AE8C-4F03-8617-06BB73800D9B}"/>
    <cellStyle name="iPercent0 2" xfId="369" xr:uid="{E7564FD2-F90B-4AD6-80E3-04E51916B6F1}"/>
    <cellStyle name="iPercent0 3" xfId="370" xr:uid="{9E5AE5C3-7D9E-41E9-8EBE-414A8AAD8E26}"/>
    <cellStyle name="iPercent1" xfId="371" xr:uid="{785874DF-9D98-4429-8EEB-34593FD53F2C}"/>
    <cellStyle name="iPercent1 2" xfId="372" xr:uid="{3366268B-0782-4AB2-8E9A-6610723FA9F5}"/>
    <cellStyle name="iPercent1 3" xfId="373" xr:uid="{6C67AC5E-C6B2-4C08-9E27-64A61B1FA198}"/>
    <cellStyle name="iPercent2" xfId="374" xr:uid="{1F8ED890-4232-4B66-A505-14CB2731BD54}"/>
    <cellStyle name="iPercent2 2" xfId="375" xr:uid="{EB64B7DF-D7C6-46C2-A506-58DFF5D705C6}"/>
    <cellStyle name="iPercent2 3" xfId="376" xr:uid="{CE105927-EDFD-44E9-8F32-2ADA10DB88D9}"/>
    <cellStyle name="iTextB" xfId="377" xr:uid="{8A0D30DB-1B5B-4DB7-8B86-44DBA0D8B2E0}"/>
    <cellStyle name="iTextB 2" xfId="378" xr:uid="{7F311250-7BAE-4120-A845-69A1C820E92C}"/>
    <cellStyle name="iTextB 3" xfId="379" xr:uid="{86738415-2DC0-4FA9-BD91-1E9E787A8062}"/>
    <cellStyle name="iTextCen" xfId="380" xr:uid="{8BD4FAB0-B6D4-4FA4-9E9A-0B37733A7DDB}"/>
    <cellStyle name="iTextCen 2" xfId="381" xr:uid="{2471CC6A-2C6F-4F32-8A84-E6E14EB00970}"/>
    <cellStyle name="iTextCen 3" xfId="382" xr:uid="{D21D61E9-8DA0-4D9D-8A71-9DEE0FBEFBEC}"/>
    <cellStyle name="iTextGen" xfId="383" xr:uid="{FEBDDAA2-D058-47F5-AF01-D214D3EA783E}"/>
    <cellStyle name="iTextGen 2" xfId="384" xr:uid="{C58D54C1-8C42-490F-BDB7-EDCD7468C342}"/>
    <cellStyle name="iTextGen 3" xfId="385" xr:uid="{F458AA8B-1E04-458A-8C9F-B763E64D63CE}"/>
    <cellStyle name="iTextGenProt" xfId="386" xr:uid="{7AA62F0A-BE05-41C3-913F-655AD0204D1E}"/>
    <cellStyle name="iTextGenProt 2" xfId="387" xr:uid="{B8C97D75-729D-48B6-A8F8-110F05E7F93F}"/>
    <cellStyle name="iTextGenProt 3" xfId="388" xr:uid="{BE5F26F5-A191-4BD5-9680-849AA66243A4}"/>
    <cellStyle name="iTextGenWrap" xfId="389" xr:uid="{D644B974-14F5-4949-AD9B-9D4543AC1427}"/>
    <cellStyle name="iTextGenWrap 2" xfId="390" xr:uid="{93D0467A-6373-4BE8-A7E9-78140539FFA2}"/>
    <cellStyle name="iTextGenWrap 3" xfId="391" xr:uid="{1A8356BA-AFD5-4667-A73A-F95300E4016D}"/>
    <cellStyle name="iTextI" xfId="392" xr:uid="{4FC8F976-EDAF-4CD5-AB2C-AE9789F055B7}"/>
    <cellStyle name="iTextI 2" xfId="393" xr:uid="{BC59C77D-EAEA-43EC-910D-134FACD6FC23}"/>
    <cellStyle name="iTextI 3" xfId="394" xr:uid="{2CBFE15B-F762-45B7-A84A-8FAA88797CA8}"/>
    <cellStyle name="iTextSm" xfId="395" xr:uid="{C5A74B9D-7649-4460-BD92-1F61B83AED7A}"/>
    <cellStyle name="iTextSm 2" xfId="396" xr:uid="{C2BC5117-E87D-48FE-AFA6-5FD880D95C5B}"/>
    <cellStyle name="iTextSm 3" xfId="397" xr:uid="{4B0DB2B5-FF25-48AD-90E6-A1BD3F002F17}"/>
    <cellStyle name="iTextU" xfId="398" xr:uid="{54A0FF07-E57B-47F9-B191-BB42B256F6A0}"/>
    <cellStyle name="iTextU 2" xfId="399" xr:uid="{B48A49CF-FC33-456B-9902-521D254FF09C}"/>
    <cellStyle name="iTextU 3" xfId="400" xr:uid="{B667B55A-DD99-4354-BE77-4BD2CA2662BB}"/>
    <cellStyle name="Linked Cell 2" xfId="401" xr:uid="{4293D82F-8E50-45CE-AD6C-C22685297752}"/>
    <cellStyle name="Linked Cells" xfId="43" xr:uid="{357314E0-1201-46BF-94C7-51D3D8ABD270}"/>
    <cellStyle name="Linked Cells 2" xfId="104" xr:uid="{A2AA15E3-0A19-455B-838E-2BAD7F0E3202}"/>
    <cellStyle name="LV Input" xfId="402" xr:uid="{002AA2EF-F3AD-4100-A8FA-37633ED6E1BC}"/>
    <cellStyle name="MajorHeading" xfId="403" xr:uid="{A4C87839-0723-4FCD-AFE0-5CDA3456A0DE}"/>
    <cellStyle name="Milliers [0]_!!!GO" xfId="44" xr:uid="{C2307CE5-0BCB-4EA2-95A3-1E7A638F4F7E}"/>
    <cellStyle name="Milliers_!!!GO" xfId="45" xr:uid="{0D93F939-FB5B-4D8E-B936-795792398CE6}"/>
    <cellStyle name="mManager]_x000d__x000a_Caption=None_x000d__x000a_SystemClose=1_x000d__x000a_YeildTime=20000_x000d__x000a__x000d__x000a_[HideApplications]_x000d__x000a_CheckContinue=1_x000d__x000a_1" xfId="404" xr:uid="{3B4976E8-0B08-4C58-BC08-357B36D6AF99}"/>
    <cellStyle name="Monétaire [0]_!!!GO" xfId="46" xr:uid="{AEE5492D-59EC-494A-947E-130B71981E8D}"/>
    <cellStyle name="Monétaire_!!!GO" xfId="47" xr:uid="{AC257F50-2DCB-4F8C-AB1D-66C3099E8CB5}"/>
    <cellStyle name="Multiple" xfId="405" xr:uid="{D230B6FA-374F-4D92-BEAF-860F6E029E29}"/>
    <cellStyle name="Neutral 2" xfId="406" xr:uid="{48D48CD6-2A8A-43AB-9FD2-A61AB358B803}"/>
    <cellStyle name="New Times Roman" xfId="407" xr:uid="{65E23AA7-85B6-465E-8C95-874E95FE7D76}"/>
    <cellStyle name="Normal" xfId="0" builtinId="0"/>
    <cellStyle name="Normal - Style1" xfId="48" xr:uid="{CAE26049-F2B8-42A2-968F-851352AF5466}"/>
    <cellStyle name="Normal 10" xfId="132" xr:uid="{A362879E-9CF5-4865-928B-98AAA823F4A9}"/>
    <cellStyle name="Normal 10 2" xfId="157" xr:uid="{09C80AFF-C951-44CA-AF26-2E96C30B0B08}"/>
    <cellStyle name="Normal 10 3" xfId="518" xr:uid="{FFB2A10C-394E-400A-A457-E08BF1347670}"/>
    <cellStyle name="Normal 11" xfId="128" xr:uid="{F1225FF2-CEC3-4962-A7CB-2566AC4B88E4}"/>
    <cellStyle name="Normal 11 2" xfId="517" xr:uid="{295AEE3D-9BE3-42BF-AA9C-BD78B2CD9C0C}"/>
    <cellStyle name="Normal 12" xfId="143" xr:uid="{FA9EB68C-131A-4183-8D30-CEB50F926183}"/>
    <cellStyle name="Normal 12 2" xfId="522" xr:uid="{C55EA500-3B7E-4C09-BFA6-551B128D604D}"/>
    <cellStyle name="Normal 13" xfId="151" xr:uid="{1E6D01C0-0A45-4D44-9696-4E99FB8E065F}"/>
    <cellStyle name="Normal 13 2" xfId="524" xr:uid="{C2FE92D1-B21C-410B-8B89-74AADF21CDCE}"/>
    <cellStyle name="Normal 14" xfId="153" xr:uid="{43B8EFD1-D84D-4017-8926-5537860F31A7}"/>
    <cellStyle name="Normal 14 2" xfId="525" xr:uid="{A205B16F-AA99-4132-B9CA-66454EFA69B2}"/>
    <cellStyle name="Normal 15" xfId="140" xr:uid="{BA0D386C-FFDD-4DD9-B1A6-82B1175775AF}"/>
    <cellStyle name="Normal 15 2" xfId="521" xr:uid="{69DC151A-B692-4109-AD75-D9B52D8713B2}"/>
    <cellStyle name="Normal 16" xfId="137" xr:uid="{F173613B-40C8-429A-B002-99C64911634E}"/>
    <cellStyle name="Normal 16 2" xfId="520" xr:uid="{7F8FCD14-0F18-4895-8B53-820E8A1E61BA}"/>
    <cellStyle name="Normal 17" xfId="102" xr:uid="{4F270973-8145-48DC-BB7C-1D6093CEDC9A}"/>
    <cellStyle name="Normal 17 2" xfId="514" xr:uid="{DCCDF409-AD30-40D6-A90D-97E07C6B9164}"/>
    <cellStyle name="Normal 18" xfId="101" xr:uid="{DC1999F2-D9F6-466D-9F11-C1C9543AB448}"/>
    <cellStyle name="Normal 18 2" xfId="513" xr:uid="{41CD6800-2B61-4CC2-9DE2-2E8A9F632141}"/>
    <cellStyle name="Normal 19" xfId="124" xr:uid="{9AC7CF98-F77B-4B19-9103-6F58390BFCF5}"/>
    <cellStyle name="Normal 19 2" xfId="516" xr:uid="{04C9E6A4-DC6E-431C-BA19-772CA4DD648C}"/>
    <cellStyle name="Normal 2" xfId="73" xr:uid="{31BB236C-19D3-442A-94EA-593457D546B8}"/>
    <cellStyle name="Normal 2 2" xfId="123" xr:uid="{02563F37-440A-4857-B13D-C3FD1ED7313C}"/>
    <cellStyle name="Normal 2 3" xfId="534" xr:uid="{FBE4208D-7BEE-49DE-9408-83E7F83C8576}"/>
    <cellStyle name="Normal 2 3 3 2" xfId="533" xr:uid="{EF7A2654-6052-49CA-AA9F-5C842ACC37FD}"/>
    <cellStyle name="Normal 20" xfId="147" xr:uid="{6A9615B2-7DD5-4C1E-8BD0-1CF49ED76759}"/>
    <cellStyle name="Normal 20 2" xfId="523" xr:uid="{6291E0FF-0E9C-4B5A-A679-C8E81BE1E1C6}"/>
    <cellStyle name="Normal 21" xfId="90" xr:uid="{4882BF97-D281-41AD-BC76-795A9D6F7AFC}"/>
    <cellStyle name="Normal 21 2" xfId="512" xr:uid="{14349DD5-3447-4923-95A9-5EE2C501D6EF}"/>
    <cellStyle name="Normal 22" xfId="88" xr:uid="{1F4F17E3-94D6-43DF-A260-382B4823AA1A}"/>
    <cellStyle name="Normal 22 2" xfId="511" xr:uid="{789DB121-6118-4EFE-8327-EFCCF086D6E7}"/>
    <cellStyle name="Normal 23" xfId="577" xr:uid="{834EFD77-586E-4B9F-8E3A-7EDF3BDB9A63}"/>
    <cellStyle name="Normal 24" xfId="578" xr:uid="{56EBB348-AACC-4A21-BBDB-B3527D580362}"/>
    <cellStyle name="Normal 25" xfId="579" xr:uid="{2B2822FD-622A-42EC-90E8-2727F3A0AD94}"/>
    <cellStyle name="Normal 26" xfId="580" xr:uid="{DC6FB129-F4FC-43C2-A9F8-8BE2F235D40E}"/>
    <cellStyle name="Normal 27" xfId="80" xr:uid="{2E27EB11-34B3-430B-BCFE-E99569D2050B}"/>
    <cellStyle name="Normal 28" xfId="581" xr:uid="{DD4367DA-B71A-4AF2-8CEF-941B32A48BD9}"/>
    <cellStyle name="Normal 3" xfId="3" xr:uid="{E5F3EF85-7817-40A8-B0D8-B0079D9F5336}"/>
    <cellStyle name="Normal 3 13" xfId="408" xr:uid="{9847505D-A54F-48BA-93CF-86DCCE5B406D}"/>
    <cellStyle name="Normal 3 2" xfId="409" xr:uid="{26441F00-C94D-4CA1-81B8-1A3A7FC59F5B}"/>
    <cellStyle name="Normal 3 2 2" xfId="410" xr:uid="{00268208-533B-41AF-973D-F08B1A05EAD8}"/>
    <cellStyle name="Normal 3 2 2 2" xfId="411" xr:uid="{0ADBDFAF-3E16-4E00-A858-83D9B9B39C99}"/>
    <cellStyle name="Normal 3 2 2 2 2" xfId="412" xr:uid="{5ED6C4B5-DEEE-456C-A511-980F3E75BA46}"/>
    <cellStyle name="Normal 3 2 2 2 2 2" xfId="413" xr:uid="{1F555F9D-2D1A-41C4-AB0E-29B755506066}"/>
    <cellStyle name="Normal 3 2 2 2 3" xfId="414" xr:uid="{DC25D7F8-3FD2-41F1-BEBD-9A4BE357C4FA}"/>
    <cellStyle name="Normal 3 2 2 3" xfId="415" xr:uid="{09A0B4DF-253E-41A1-9CD2-1F8416009803}"/>
    <cellStyle name="Normal 3 2 2 3 2" xfId="416" xr:uid="{E75BACD2-B827-40DA-BC9E-3E20C3EE3EDB}"/>
    <cellStyle name="Normal 3 2 2 4" xfId="417" xr:uid="{E76F3018-5F4A-48C8-A7D1-8FC26BCA0C2A}"/>
    <cellStyle name="Normal 3 2 3" xfId="418" xr:uid="{FC023736-22FE-43E6-B181-86AD25CB7ACB}"/>
    <cellStyle name="Normal 3 2 3 2" xfId="419" xr:uid="{A0C2C29E-FEEE-464E-B78E-99C5B5A69871}"/>
    <cellStyle name="Normal 3 2 3 2 2" xfId="420" xr:uid="{29439349-34F5-4DB7-825B-B352925E732A}"/>
    <cellStyle name="Normal 3 2 3 3" xfId="421" xr:uid="{F600839B-3E73-474C-9B1B-62AC719CEF1D}"/>
    <cellStyle name="Normal 3 2 4" xfId="422" xr:uid="{0797B76A-B794-4D25-A2E0-97EE334D5CB7}"/>
    <cellStyle name="Normal 3 2 4 2" xfId="423" xr:uid="{540ACDE0-BF96-4C23-B723-033E9D6B38F9}"/>
    <cellStyle name="Normal 3 2 5" xfId="424" xr:uid="{8693A79B-A2F5-411E-8F1C-A62A2224549D}"/>
    <cellStyle name="Normal 3 3" xfId="425" xr:uid="{A718957E-7200-4FAE-A85B-9BA70973CF96}"/>
    <cellStyle name="Normal 3 3 2" xfId="426" xr:uid="{9B4C6757-4F7C-4442-BA9B-FA8FED1A5CC6}"/>
    <cellStyle name="Normal 3 3 2 2" xfId="427" xr:uid="{34852E70-B440-4132-BD0A-6AC13051E2C1}"/>
    <cellStyle name="Normal 3 3 2 2 2" xfId="428" xr:uid="{1765AB05-EAC7-4699-A5F8-5B31A34D1D4C}"/>
    <cellStyle name="Normal 3 3 2 3" xfId="429" xr:uid="{C4FCEB03-9BA1-43CC-A403-5E606F66C013}"/>
    <cellStyle name="Normal 3 3 3" xfId="430" xr:uid="{79D0DF32-9438-4C04-B187-DA415431D570}"/>
    <cellStyle name="Normal 3 3 3 2" xfId="431" xr:uid="{021D686E-CCC0-4A38-8BC8-1EDD9DAD428E}"/>
    <cellStyle name="Normal 3 3 4" xfId="432" xr:uid="{CF28BC04-C869-4FDA-946C-4197101E3AD2}"/>
    <cellStyle name="Normal 3 4" xfId="433" xr:uid="{1F0B93CD-43B1-4817-BEBE-FCA1F4435828}"/>
    <cellStyle name="Normal 3 4 2" xfId="434" xr:uid="{4BD15B4C-1844-4641-B39A-D8820B5431CE}"/>
    <cellStyle name="Normal 3 4 2 2" xfId="435" xr:uid="{96C19AD7-637B-49FA-9A91-961FC389A934}"/>
    <cellStyle name="Normal 3 4 3" xfId="436" xr:uid="{F7DF62C7-C0EF-4935-90B7-3BEB27A12E4E}"/>
    <cellStyle name="Normal 3 5" xfId="437" xr:uid="{8487D2DC-1826-4212-B608-6DD8D4366420}"/>
    <cellStyle name="Normal 3 5 2" xfId="438" xr:uid="{D5C4D6AF-1F42-4866-BAB3-31BF539A0A7F}"/>
    <cellStyle name="Normal 3 6" xfId="439" xr:uid="{94C91E67-BA21-48D4-A41C-F032D73965A7}"/>
    <cellStyle name="Normal 32" xfId="81" xr:uid="{8B3964A2-E202-4EE9-B534-92FCFBA1ED96}"/>
    <cellStyle name="Normal 4" xfId="74" xr:uid="{7360B649-3BE4-41EA-8CD7-375CDF04EB9A}"/>
    <cellStyle name="Normal 4 2" xfId="440" xr:uid="{36D11B8F-3BB6-43EE-812C-CA0F98C68FE2}"/>
    <cellStyle name="Normal 4 2 2" xfId="441" xr:uid="{61C07F6D-8654-4A1A-B722-083413A09203}"/>
    <cellStyle name="Normal 4 3" xfId="442" xr:uid="{33493562-80B7-4917-A01F-37F6AFA4FE12}"/>
    <cellStyle name="Normal 5" xfId="79" xr:uid="{4C668C30-096D-4EEE-AAE5-F6484D7527DF}"/>
    <cellStyle name="Normal 5 2" xfId="443" xr:uid="{56D447C9-76DA-4165-9C0C-7226C19B8D5E}"/>
    <cellStyle name="Normal 6" xfId="83" xr:uid="{CEC9A753-DB28-459D-BF9C-B1C47CD9F78F}"/>
    <cellStyle name="Normal 6 2" xfId="444" xr:uid="{A9CA99E7-8EA3-419C-963A-B910C074C039}"/>
    <cellStyle name="Normal 6 2 2" xfId="445" xr:uid="{294EFB81-728D-48BA-84F4-A06BD943D5CE}"/>
    <cellStyle name="Normal 6 3" xfId="446" xr:uid="{39576E79-DA64-47BD-99BC-13B3A383D47B}"/>
    <cellStyle name="Normal 64" xfId="161" xr:uid="{809E732C-2BC1-48D9-A553-F355BB9649DE}"/>
    <cellStyle name="Normal 7" xfId="121" xr:uid="{667EA67E-1682-469A-A047-76FFF51B71F3}"/>
    <cellStyle name="Normal 7 2" xfId="156" xr:uid="{14168AB6-308A-47F0-92F9-CAB98D6AD2C3}"/>
    <cellStyle name="Normal 7 2 2" xfId="158" xr:uid="{3FA54D5B-8144-4933-BA16-2A881BE87071}"/>
    <cellStyle name="Normal 8" xfId="136" xr:uid="{3FCE1185-F8CD-4180-9D8F-6883F8406A82}"/>
    <cellStyle name="Normal 8 2" xfId="519" xr:uid="{60396AF8-EB6E-4D76-830F-B63B4FB9654A}"/>
    <cellStyle name="Normal 9" xfId="110" xr:uid="{A955D19B-89DE-4F77-B7D3-E3261428E006}"/>
    <cellStyle name="Normal 9 2" xfId="515" xr:uid="{C36F1498-0131-4C67-8154-749FB6052771}"/>
    <cellStyle name="Normal1" xfId="49" xr:uid="{F1CE038E-A9E0-4047-9FD0-4D5BF40AD42C}"/>
    <cellStyle name="Normal12" xfId="50" xr:uid="{5353013E-31E3-4982-A593-1D2B1CF13C78}"/>
    <cellStyle name="Normal12 2" xfId="106" xr:uid="{184E5B89-B5EE-4C12-BF60-0DA6EB55E972}"/>
    <cellStyle name="Normal14" xfId="51" xr:uid="{0458FEFB-FF20-4244-B753-1FF58577BD02}"/>
    <cellStyle name="Normal14 2" xfId="107" xr:uid="{CA784DA9-40FC-4071-B01F-6A424CBBC68B}"/>
    <cellStyle name="Normal15" xfId="52" xr:uid="{0969BA4B-AF3F-4D84-B398-38D61F293D0A}"/>
    <cellStyle name="Normal2" xfId="53" xr:uid="{B36CF953-4E9A-4962-900C-F7501D41C8B5}"/>
    <cellStyle name="Normal20" xfId="54" xr:uid="{EEC8A4A8-8701-4182-B5BA-7E7C4A84B435}"/>
    <cellStyle name="Normal3" xfId="55" xr:uid="{E125CCEA-796C-40B0-A564-BD070CFBA010}"/>
    <cellStyle name="Normal4" xfId="56" xr:uid="{751B6FE5-616C-4DC9-9B97-A55B17039E70}"/>
    <cellStyle name="Normal5" xfId="57" xr:uid="{804A2C93-9E52-483D-8FD2-983F79C0F615}"/>
    <cellStyle name="Normal6" xfId="58" xr:uid="{6FF2DD7C-8685-4C5A-8C36-5A1BDBF0073C}"/>
    <cellStyle name="Normal6 2" xfId="112" xr:uid="{A357FF9E-98F7-4ED5-B15E-DA3FE99187ED}"/>
    <cellStyle name="Note 2" xfId="447" xr:uid="{1B0058CA-34B7-4185-B6CC-24F21A90F1DC}"/>
    <cellStyle name="Notiz" xfId="567" xr:uid="{D021F7DF-BFBE-4020-9F60-22B400DA7401}"/>
    <cellStyle name="nplosion" xfId="448" xr:uid="{B4CD84C6-F730-4E58-A83F-725133A13F99}"/>
    <cellStyle name="Œ…‹æØ‚è [0.00]_Region Orders (2)" xfId="59" xr:uid="{4684833D-924C-41B9-9FEB-C9840C35278A}"/>
    <cellStyle name="Œ…‹æØ‚è_Region Orders (2)" xfId="60" xr:uid="{731621B1-2963-4DDB-A82A-AFCBFC727F0A}"/>
    <cellStyle name="Output 2" xfId="449" xr:uid="{1C1CD7C2-3B44-4810-9AAC-A377510E9195}"/>
    <cellStyle name="Page Number" xfId="450" xr:uid="{A693A24E-9AD9-4AEB-8E73-8B772FECA18C}"/>
    <cellStyle name="per.style" xfId="61" xr:uid="{01D359BD-88C4-49FB-9E33-3417D0B62D7B}"/>
    <cellStyle name="per.style 2" xfId="113" xr:uid="{A0604A5D-F58C-4DF0-811E-515CAF538ACC}"/>
    <cellStyle name="Percent" xfId="1" builtinId="5"/>
    <cellStyle name="Percent [0]" xfId="451" xr:uid="{4A03C399-02DC-43E5-A98B-A32E60092D8E}"/>
    <cellStyle name="Percent [1]" xfId="452" xr:uid="{6E031D74-4AA0-4116-85A1-ED768B43107D}"/>
    <cellStyle name="Percent [2]" xfId="62" xr:uid="{76FE35E6-988D-490E-A45C-0127AA4EC34B}"/>
    <cellStyle name="Percent [2] 2" xfId="114" xr:uid="{79A51927-9EF7-4DBC-A530-39D04622119A}"/>
    <cellStyle name="Percent 10" xfId="146" xr:uid="{8074F902-36EF-4EF7-9D1B-1E34CABAC980}"/>
    <cellStyle name="Percent 11" xfId="145" xr:uid="{57416820-DB87-4C6F-8678-A3DE03E4C360}"/>
    <cellStyle name="Percent 12" xfId="149" xr:uid="{8DEAB4F9-DF16-41CA-A248-6D41A845982B}"/>
    <cellStyle name="Percent 13" xfId="141" xr:uid="{19090DB4-BCAD-4ADA-B2E5-72E979F03C0F}"/>
    <cellStyle name="Percent 14" xfId="138" xr:uid="{586E0B99-51E4-45DB-BAA8-3099D5E0CD24}"/>
    <cellStyle name="Percent 15" xfId="105" xr:uid="{D4DDE506-EC06-43AF-8114-6474696023F3}"/>
    <cellStyle name="Percent 16" xfId="139" xr:uid="{D4A62413-DF89-42CA-ABA2-2D66CC0A8E8F}"/>
    <cellStyle name="Percent 16 2" xfId="160" xr:uid="{1679577B-9228-41A4-A732-3B2FB4153729}"/>
    <cellStyle name="Percent 17" xfId="150" xr:uid="{286295CE-C9F9-4677-9F53-1F18ED9B9DF5}"/>
    <cellStyle name="Percent 18" xfId="100" xr:uid="{633974FC-E7BE-4E0D-8A27-A344E78E4B19}"/>
    <cellStyle name="Percent 19" xfId="96" xr:uid="{B8E76599-8DDF-4B4C-AC15-57675C072077}"/>
    <cellStyle name="Percent 2" xfId="6" xr:uid="{6BB94F93-9176-44B2-9070-056F112F7534}"/>
    <cellStyle name="Percent 2 2" xfId="506" xr:uid="{7FD8529F-C7E6-4A43-833D-C005B492359F}"/>
    <cellStyle name="Percent 20" xfId="154" xr:uid="{4EECFD0B-56EB-40DA-9042-6E974981E050}"/>
    <cellStyle name="Percent 21" xfId="92" xr:uid="{7CE81BBE-BA7C-4F56-9819-A1E755618A07}"/>
    <cellStyle name="Percent 3" xfId="76" xr:uid="{1D9F823E-F00A-44E5-AE38-CA79DDD3859C}"/>
    <cellStyle name="Percent 3 2" xfId="508" xr:uid="{991E55CA-3832-4B0B-A7D2-03A09FD6669D}"/>
    <cellStyle name="Percent 4" xfId="77" xr:uid="{1596F550-9CEA-449C-8B61-B8011E679823}"/>
    <cellStyle name="Percent 4 2" xfId="509" xr:uid="{9E54797D-CBFB-4B7D-85E3-16D33E1B37D5}"/>
    <cellStyle name="Percent 5" xfId="86" xr:uid="{FC0F6A1B-3229-4E48-B304-954CDD23D087}"/>
    <cellStyle name="Percent 6" xfId="87" xr:uid="{5D4FB142-BA9C-4BE3-AB0B-E6402DA80A13}"/>
    <cellStyle name="Percent 7" xfId="111" xr:uid="{75CCEB09-843E-435B-AAE9-1990F2978FA8}"/>
    <cellStyle name="Percent 8" xfId="133" xr:uid="{4CF4F7F7-F5F0-4EE0-8829-B2B4915A9D22}"/>
    <cellStyle name="Percent 9" xfId="130" xr:uid="{4F09C2C2-7D3D-418B-A070-04AE170ED447}"/>
    <cellStyle name="Percent0Decimals" xfId="453" xr:uid="{7CEE9F9D-2FC6-4034-AB57-2B93CEBE8FB7}"/>
    <cellStyle name="Percent-0DP" xfId="454" xr:uid="{9CA57D90-C339-4773-91D2-0D5B90B68A97}"/>
    <cellStyle name="Percent1" xfId="63" xr:uid="{BBAF8F50-6F3B-4271-A545-902E41B77BB1}"/>
    <cellStyle name="Percent2Decimals" xfId="455" xr:uid="{57E6FC20-B56D-481F-9257-DA0DF5886AF5}"/>
    <cellStyle name="Percent-2DP" xfId="456" xr:uid="{89F9AFEA-39B8-44D5-B9B8-C6C4F6C19163}"/>
    <cellStyle name="Percent4Decimals" xfId="457" xr:uid="{87EF1E37-CA6F-47A6-8E98-155EB42FB3C7}"/>
    <cellStyle name="pricing" xfId="64" xr:uid="{49FC1ED8-FDD0-4789-BD0C-A576E196637E}"/>
    <cellStyle name="pricing 2" xfId="115" xr:uid="{45205E86-C421-4DCB-B9EE-2DC60BD80F58}"/>
    <cellStyle name="PSChar" xfId="65" xr:uid="{7AFACE39-B83A-4D38-80BA-9B3C0DC9408C}"/>
    <cellStyle name="PSChar 2" xfId="116" xr:uid="{60608411-27CA-4CF1-93AE-5E7B2AF1A07D}"/>
    <cellStyle name="PSDate" xfId="458" xr:uid="{047B3D96-3ABA-4257-BDB4-2CFA86234067}"/>
    <cellStyle name="PSDec" xfId="459" xr:uid="{A3D79DC6-FD46-4DE2-9C81-C55FC5E9DB83}"/>
    <cellStyle name="PSHeading" xfId="460" xr:uid="{D0D172E0-0BB9-4694-A184-74F4A23F52E3}"/>
    <cellStyle name="PSInt" xfId="461" xr:uid="{F04604C1-1D15-4189-8E73-4AEAE31E665D}"/>
    <cellStyle name="PSSpacer" xfId="462" xr:uid="{3A99E1E6-21ED-4792-91A2-1A4668BA3E7B}"/>
    <cellStyle name="Red Brackets No Decimals" xfId="66" xr:uid="{F74ECE5A-07B5-4FA5-AFBB-FB3B04D2964E}"/>
    <cellStyle name="Red Brackets No Decimals 2" xfId="117" xr:uid="{933656F5-0BFE-4BD3-8020-DABB2888523F}"/>
    <cellStyle name="RevList" xfId="67" xr:uid="{E87E6268-39A2-44A9-8FC7-C83187461071}"/>
    <cellStyle name="RevList 2" xfId="118" xr:uid="{2B57D413-2214-4A31-916F-21EE5E2800B9}"/>
    <cellStyle name="Row - Heading" xfId="463" xr:uid="{2C6B7813-9E12-48BC-A336-79E7A7F7D855}"/>
    <cellStyle name="Row - SubHeading" xfId="464" xr:uid="{773D2246-A19D-4B5C-8094-905E73DC423D}"/>
    <cellStyle name="Schlecht" xfId="568" xr:uid="{F2082A55-4DFC-45DB-AEFB-4325B1ACDE7B}"/>
    <cellStyle name="SFL" xfId="465" xr:uid="{947459FA-9FCF-44DF-BC7F-6BF426CE0337}"/>
    <cellStyle name="Std_%" xfId="466" xr:uid="{A11B8050-C322-476D-8393-44A0570B48A1}"/>
    <cellStyle name="Style 1" xfId="68" xr:uid="{D880828D-E2DB-4245-8F7E-277A532DFBFA}"/>
    <cellStyle name="Subhead" xfId="467" xr:uid="{6F4EE67E-B201-49EB-9FCF-97DADA9BB0B6}"/>
    <cellStyle name="Subtotal" xfId="69" xr:uid="{C72A6497-7434-4623-9F3C-228CD46E9B4B}"/>
    <cellStyle name="Subtotal 2" xfId="119" xr:uid="{D823F78C-7C17-46BC-A1A7-5E71F69D8B67}"/>
    <cellStyle name="Table Head" xfId="468" xr:uid="{5975D973-07A9-48B8-8C06-D46DEB3206A7}"/>
    <cellStyle name="Table Head Aligned" xfId="469" xr:uid="{689C5A66-0E43-4080-A838-38AEF26C41BF}"/>
    <cellStyle name="Table Head Aligned 2" xfId="529" xr:uid="{A2C3CBE8-5DFF-4A57-A8FF-3DC7B2A67127}"/>
    <cellStyle name="Table Head Aligned 3" xfId="526" xr:uid="{36DDB452-D5B8-4879-A81F-5B96C4FC456B}"/>
    <cellStyle name="Table Head Blue" xfId="470" xr:uid="{EA6B4536-9B8F-4113-B439-477B36B5D604}"/>
    <cellStyle name="Table Head Green" xfId="471" xr:uid="{6CC813A1-5E24-4C7D-B10C-706ED9508298}"/>
    <cellStyle name="Table Head Green 2" xfId="530" xr:uid="{6FFDA213-70C8-4BD9-AB3E-E23854F57704}"/>
    <cellStyle name="Table Head Green 3" xfId="527" xr:uid="{AB82119F-0295-4A9A-8F27-CA7E966E9BDB}"/>
    <cellStyle name="Table Title" xfId="472" xr:uid="{239AE2C7-2304-4598-B3C7-7E314FC1052D}"/>
    <cellStyle name="Table Units" xfId="473" xr:uid="{EF84BD72-DDD3-44AF-B2D8-A0B20804DD8A}"/>
    <cellStyle name="TableColumnHeader" xfId="7" xr:uid="{776A7319-8196-4E3B-9089-FDB9365D0777}"/>
    <cellStyle name="TableCrossHeader" xfId="8" xr:uid="{8D8A3E66-F537-47C2-BA96-FFB60B15A88D}"/>
    <cellStyle name="TableRowHeader" xfId="9" xr:uid="{938F1D02-09B3-4C24-A17E-ACC1958338DA}"/>
    <cellStyle name="TableUoM" xfId="10" xr:uid="{F54CFE0C-71B2-495F-89CE-3F6B3FDB7FAB}"/>
    <cellStyle name="TableValue" xfId="11" xr:uid="{3294995D-F8C0-48D0-9A28-AA9FDDACD0C4}"/>
    <cellStyle name="TableValue 2" xfId="89" xr:uid="{9ED0B41C-AAEC-4BC6-A50D-AB96C3FC12CF}"/>
    <cellStyle name="þ_x001d_ð7" xfId="474" xr:uid="{8F2CC979-FEF1-4D68-928D-CDFBD344F3CF}"/>
    <cellStyle name="þ_x001d_ð7_x000c_î" xfId="475" xr:uid="{808C6463-405A-4A09-AE79-9178D6C7537C}"/>
    <cellStyle name="þ_x001d_ð7_x000c_îþ_x0007_" xfId="476" xr:uid="{2F6BD886-4127-4873-8E47-62A739D3D8F4}"/>
    <cellStyle name="þ_x001d_ð7_x000c_îþ_x0007__x000d_" xfId="477" xr:uid="{B85C5462-A34F-40CB-92AA-FC6EBFDC63B2}"/>
    <cellStyle name="þ_x001d_ð7_x000c_îþ_x0007__x000d_áþ" xfId="478" xr:uid="{70A42EFB-1711-473D-B5E0-D565A4730E5D}"/>
    <cellStyle name="þ_x001d_ð7_x000c_îþ_x0007__x000d_áþU" xfId="479" xr:uid="{DC4405B5-6597-44AF-98A9-F7E33F8F67A0}"/>
    <cellStyle name="þ_x001d_ð7_x000c_îþ_x0007__x000d_áþU_x0001_3" xfId="480" xr:uid="{FC055B4E-07E6-4627-8C38-D34CB9A8C251}"/>
    <cellStyle name="þ_x001d_ð7_x000c_îþ_x0007__x000d_áþU_x0001_3_x0007_" xfId="481" xr:uid="{CA2F2E31-3CE4-4E35-886D-FB4C0D1358F6}"/>
    <cellStyle name="þ_x001d_ð7_x000c_îþ_x0007__x000d_áþU_x0001_3_x0007_å" xfId="482" xr:uid="{4F3E1C0A-D334-4F60-88B6-AEB44D114187}"/>
    <cellStyle name="þ_x001d_ð7_x000c_îþ_x0007__x000d_áþU_x0001_3_x0007_å_x000a_" xfId="483" xr:uid="{29DADEC2-2318-4C98-9F01-F9DAD47EFF74}"/>
    <cellStyle name="þ_x001d_ð7_x000c_îþ_x0007__x000d_áþU_x0001_3_x0007_å_x000a__x0007_" xfId="484" xr:uid="{063D4E41-29DE-4BFF-A313-FB780D75D12C}"/>
    <cellStyle name="þ_x001d_ð7_x000c_îþ_x0007__x000d_áþU_x0001_3_x0007_å_x000a__x0007__x0001__x0001_" xfId="70" xr:uid="{048CA2CA-785B-472B-BD74-64330B593D26}"/>
    <cellStyle name="þ_x001d_ð7_x000c_îþ_x0007__x000d_áþU_x0001_3_x0007_ë" xfId="485" xr:uid="{AB66ADEA-7AA6-4C06-B633-56E18CA40B6D}"/>
    <cellStyle name="þ_x001d_ð7_x000c_îþ_x0007__x000d_áþU_x0001_3_x0007_ë_x000a_" xfId="486" xr:uid="{CAAD92A1-8265-4BDF-82CF-6E90259AE766}"/>
    <cellStyle name="þ_x001d_ð7_x000c_îþ_x0007__x000d_áþU_x0001_3_x0007_ë_x000a__x0007_" xfId="487" xr:uid="{E2415AD2-0549-40AD-A72A-CA361277C1C9}"/>
    <cellStyle name="þ_x001d_ð7_x000c_îþ_x0007__x000d_áþU_x0001_3_x0007_ë_x000a__x0007__x0001__x0001_" xfId="71" xr:uid="{FD388F1D-A510-4E18-B950-BC585E51C036}"/>
    <cellStyle name="þ_x001d_ð7_x000c_îþ_x0007__9.2 BU Impairment Charges" xfId="488" xr:uid="{8F8B225D-60DA-4C4F-835D-90F884213F5F}"/>
    <cellStyle name="Title 1" xfId="489" xr:uid="{3FE38791-45BF-49F0-834D-C72F30597DA7}"/>
    <cellStyle name="Title 2" xfId="490" xr:uid="{B31F0B0E-92F2-4C6B-A3D0-7A19CC0A34DA}"/>
    <cellStyle name="Title 3" xfId="491" xr:uid="{DCF5FF07-E205-4F91-970D-3F89834BDEC0}"/>
    <cellStyle name="Titles" xfId="492" xr:uid="{58DCB641-6A59-47AA-B8BD-E48E173EDFC7}"/>
    <cellStyle name="Titles 2" xfId="531" xr:uid="{1CFF0BAB-3E43-48EE-B8E8-09B9EF4FD4B5}"/>
    <cellStyle name="Titles 3" xfId="528" xr:uid="{198A38F7-C400-48BA-AAA7-7923A8DBB1F8}"/>
    <cellStyle name="Total 2" xfId="493" xr:uid="{237B5F8B-DD04-42F8-8D3C-9C702AF293BF}"/>
    <cellStyle name="Überschrift" xfId="569" xr:uid="{2439920F-9200-41A0-859F-7A9B781FDB08}"/>
    <cellStyle name="Überschrift 1" xfId="570" xr:uid="{275F06A1-13D4-4B55-92CB-861D9860022F}"/>
    <cellStyle name="Überschrift 2" xfId="571" xr:uid="{F62C5AA0-41A1-4350-839F-E4135D9A3D17}"/>
    <cellStyle name="Überschrift 3" xfId="572" xr:uid="{EA5DFDF9-0B37-4A36-B4EB-D69D2920B5B6}"/>
    <cellStyle name="Überschrift 4" xfId="573" xr:uid="{9382A56D-493E-4981-8154-55A12685768D}"/>
    <cellStyle name="Verknüpfte Zelle" xfId="574" xr:uid="{F97F0B98-2876-4652-B0F3-3FB4FD9E822C}"/>
    <cellStyle name="Warnender Text" xfId="575" xr:uid="{05F58CD8-59E8-4241-A3DE-B30F552A7500}"/>
    <cellStyle name="Warning Text 2" xfId="494" xr:uid="{D48A465B-7A8B-48AD-8CAE-3B128B216513}"/>
    <cellStyle name="White on black" xfId="495" xr:uid="{1576A2E2-36A7-4C01-B5E9-00F25CB157BE}"/>
    <cellStyle name="White on Blue" xfId="496" xr:uid="{29231D1A-D1C6-47F9-B3E1-60A4B352C357}"/>
    <cellStyle name="Word_Formula" xfId="497" xr:uid="{545AF70B-3A08-4D8E-9B2C-053127C9E34D}"/>
    <cellStyle name="WordWrap" xfId="72" xr:uid="{030D4FB0-9939-4821-B272-4BD42671E870}"/>
    <cellStyle name="WordWrap 2" xfId="122" xr:uid="{637EE019-ED9E-4737-AB3E-76DE48D3E9C4}"/>
    <cellStyle name="xHeading" xfId="498" xr:uid="{7ED64D9C-89F8-45E8-A54F-6A67B6917AE8}"/>
    <cellStyle name="xHeadingCen" xfId="499" xr:uid="{E4A71FCC-D0FE-433C-ABF1-8B2DB6457393}"/>
    <cellStyle name="xHeadingVer" xfId="500" xr:uid="{E9159D88-8AD1-49B3-AD4F-ED574F36AE31}"/>
    <cellStyle name="xLtWheat" xfId="501" xr:uid="{93D41A6C-75F3-4AB5-BB40-785F30577C12}"/>
    <cellStyle name="xRangeName" xfId="502" xr:uid="{BA9C2E1C-865C-473E-8975-FD5A27D9B687}"/>
    <cellStyle name="xTitle" xfId="503" xr:uid="{F177F3F4-8432-4E08-9AE4-ACF22847208F}"/>
    <cellStyle name="Yish" xfId="504" xr:uid="{F7907380-38C6-483F-A15B-F44033EDC124}"/>
    <cellStyle name="Zelle überprüfen" xfId="576" xr:uid="{BE50107A-71D8-4E7C-B37E-D4A51B32D188}"/>
  </cellStyles>
  <dxfs count="0"/>
  <tableStyles count="1" defaultTableStyle="TableStyleMedium2" defaultPivotStyle="PivotStyleLight16">
    <tableStyle name="Invisible" pivot="0" table="0" count="0" xr9:uid="{1AA3F09D-EDA3-4265-AA1E-516609051A5C}"/>
  </tableStyles>
  <colors>
    <mruColors>
      <color rgb="FF004F95"/>
      <color rgb="FF003399"/>
      <color rgb="FF0033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ocumenttasks/documenttask1.xml><?xml version="1.0" encoding="utf-8"?>
<Tasks xmlns="http://schemas.microsoft.com/office/tasks/2019/documenttasks">
  <Task id="{99A61510-4B46-446E-82CE-A0E9167FB2A5}">
    <Anchor>
      <Comment id="{2A0E1B0C-345D-40A7-B2AD-DC91215B5A82}"/>
    </Anchor>
    <History>
      <Event time="2022-02-09T11:48:48.63" id="{9DD94C0A-942A-4D8C-B3F6-1A4FCD8DE379}">
        <Attribution userId="S::elena.ilievska@procredit-group.com::ca26d64e-f535-4262-92a8-cf5616e0a0c2" userName="Elena Ilievska, PCH" userProvider="AD"/>
        <Anchor>
          <Comment id="{2A0E1B0C-345D-40A7-B2AD-DC91215B5A82}"/>
        </Anchor>
        <Create/>
      </Event>
      <Event time="2022-02-09T11:48:48.63" id="{8695A335-1336-44A6-B32B-A08E110B3BE0}">
        <Attribution userId="S::elena.ilievska@procredit-group.com::ca26d64e-f535-4262-92a8-cf5616e0a0c2" userName="Elena Ilievska, PCH" userProvider="AD"/>
        <Anchor>
          <Comment id="{2A0E1B0C-345D-40A7-B2AD-DC91215B5A82}"/>
        </Anchor>
        <Assign userId="S::Rhona.Geiger@procredit-group.com::7d464087-44f3-4083-8dcc-57fedf0f7e3d" userName="Rhona Iveth Geiger, PCH" userProvider="AD"/>
      </Event>
      <Event time="2022-02-09T11:48:48.63" id="{EFFD9EE0-AA6B-4AA7-8B18-047A7C49CE92}">
        <Attribution userId="S::elena.ilievska@procredit-group.com::ca26d64e-f535-4262-92a8-cf5616e0a0c2" userName="Elena Ilievska, PCH" userProvider="AD"/>
        <Anchor>
          <Comment id="{2A0E1B0C-345D-40A7-B2AD-DC91215B5A82}"/>
        </Anchor>
        <SetTitle title="@Rhona Iveth Geiger, PCH - We should remove here the footnote from last year that 2020 data is preliminary. For 2021 we will see before its finalized as we still wait approval from 2 institutions as of today."/>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1733550</xdr:colOff>
      <xdr:row>3</xdr:row>
      <xdr:rowOff>150099</xdr:rowOff>
    </xdr:to>
    <xdr:pic>
      <xdr:nvPicPr>
        <xdr:cNvPr id="2" name="Picture 1">
          <a:extLst>
            <a:ext uri="{FF2B5EF4-FFF2-40B4-BE49-F238E27FC236}">
              <a16:creationId xmlns:a16="http://schemas.microsoft.com/office/drawing/2014/main" id="{208209CD-2025-4EC2-82CC-F14927AE5E44}"/>
            </a:ext>
          </a:extLst>
        </xdr:cNvPr>
        <xdr:cNvPicPr>
          <a:picLocks noChangeAspect="1"/>
        </xdr:cNvPicPr>
      </xdr:nvPicPr>
      <xdr:blipFill>
        <a:blip xmlns:r="http://schemas.openxmlformats.org/officeDocument/2006/relationships" r:embed="rId1"/>
        <a:stretch>
          <a:fillRect/>
        </a:stretch>
      </xdr:blipFill>
      <xdr:spPr>
        <a:xfrm>
          <a:off x="371475" y="0"/>
          <a:ext cx="1733550" cy="6930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hona Iveth Geiger, PCH" id="{5D9C1B1F-FE8E-4148-9A13-14774C1D84C7}" userId="Rhona.Geiger@procredit-group.com" providerId="PeoplePicker"/>
  <person displayName="Rhona Iveth Geiger, PCH" id="{C88FD6D6-8C15-4D2B-AAEB-43164886AAA1}" userId="S::rhona.geiger@procredit-group.com::7d464087-44f3-4083-8dcc-57fedf0f7e3d" providerId="AD"/>
  <person displayName="Elena Ilievska, PCH" id="{8FA87A15-145B-4725-AAF5-B235251C0E62}" userId="S::elena.ilievska@procredit-group.com::ca26d64e-f535-4262-92a8-cf5616e0a0c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2" dT="2022-02-09T11:48:49.64" personId="{8FA87A15-145B-4725-AAF5-B235251C0E62}" id="{2A0E1B0C-345D-40A7-B2AD-DC91215B5A82}">
    <text>@Rhona Iveth Geiger, PCH - We should remove here the footnote from last year that 2020 data is preliminary. For 2021 we will see before its finalized as we still wait approval from 2 institutions as of today.</text>
    <mentions>
      <mention mentionpersonId="{5D9C1B1F-FE8E-4148-9A13-14774C1D84C7}" mentionId="{8D06788F-BAF9-442D-AD3E-F6C0955BB44E}" startIndex="0" length="24"/>
    </mentions>
  </threadedComment>
  <threadedComment ref="B22" dT="2022-02-09T11:53:13.84" personId="{C88FD6D6-8C15-4D2B-AAEB-43164886AAA1}" id="{6A78B394-9613-4974-AACA-BC9E3D2EAC54}" parentId="{2A0E1B0C-345D-40A7-B2AD-DC91215B5A82}">
    <text>Yes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govdata360.worldbank.org/" TargetMode="External"/><Relationship Id="rId3" Type="http://schemas.openxmlformats.org/officeDocument/2006/relationships/hyperlink" Target="https://www.iea.org/data-and-statistics" TargetMode="External"/><Relationship Id="rId7" Type="http://schemas.openxmlformats.org/officeDocument/2006/relationships/hyperlink" Target="https://ilostat.ilo.org/data/" TargetMode="External"/><Relationship Id="rId12" Type="http://schemas.openxmlformats.org/officeDocument/2006/relationships/printerSettings" Target="../printerSettings/printerSettings10.bin"/><Relationship Id="rId2" Type="http://schemas.openxmlformats.org/officeDocument/2006/relationships/hyperlink" Target="https://gain.nd.edu/our-work/country-index/" TargetMode="External"/><Relationship Id="rId1" Type="http://schemas.openxmlformats.org/officeDocument/2006/relationships/hyperlink" Target="https://ilostat.ilo.org/data/" TargetMode="External"/><Relationship Id="rId6" Type="http://schemas.openxmlformats.org/officeDocument/2006/relationships/hyperlink" Target="https://www.imf.org/external/datamapper/NGDPDPC@WEO/OEMDC/ADVEC/WEOWORLD" TargetMode="External"/><Relationship Id="rId11" Type="http://schemas.openxmlformats.org/officeDocument/2006/relationships/hyperlink" Target="https://ourworldindata.org/covid-vaccinations" TargetMode="External"/><Relationship Id="rId5" Type="http://schemas.openxmlformats.org/officeDocument/2006/relationships/hyperlink" Target="https://www.transparency.org/en/cpi/2020" TargetMode="External"/><Relationship Id="rId10" Type="http://schemas.openxmlformats.org/officeDocument/2006/relationships/hyperlink" Target="https://www.energy-community.org/" TargetMode="External"/><Relationship Id="rId4" Type="http://schemas.openxmlformats.org/officeDocument/2006/relationships/hyperlink" Target="https://www.eia.gov/international/overview/world" TargetMode="External"/><Relationship Id="rId9" Type="http://schemas.openxmlformats.org/officeDocument/2006/relationships/hyperlink" Target="https://ec.europa.eu/eurostat/databrowser/view/ten00117/default/table?lang=en"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rocredit-holding.com/download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9F717-F6FC-4880-B514-49787E35324F}">
  <sheetPr>
    <tabColor rgb="FF004F95"/>
  </sheetPr>
  <dimension ref="B6:F45"/>
  <sheetViews>
    <sheetView tabSelected="1" workbookViewId="0">
      <selection activeCell="B38" sqref="B38:F38"/>
    </sheetView>
  </sheetViews>
  <sheetFormatPr defaultColWidth="8.85546875" defaultRowHeight="15"/>
  <cols>
    <col min="1" max="1" width="15" customWidth="1"/>
    <col min="2" max="2" width="27.140625" customWidth="1"/>
    <col min="3" max="3" width="1.42578125" customWidth="1"/>
    <col min="4" max="4" width="43.140625" customWidth="1"/>
    <col min="5" max="5" width="21.85546875" customWidth="1"/>
    <col min="6" max="6" width="25.42578125" customWidth="1"/>
    <col min="7" max="7" width="13" customWidth="1"/>
  </cols>
  <sheetData>
    <row r="6" spans="2:5" ht="21.95" customHeight="1">
      <c r="B6" s="415" t="s">
        <v>0</v>
      </c>
      <c r="C6" s="415"/>
      <c r="D6" s="415"/>
    </row>
    <row r="7" spans="2:5" ht="12" customHeight="1">
      <c r="B7" s="414" t="s">
        <v>1</v>
      </c>
      <c r="C7" s="414"/>
      <c r="D7" s="414"/>
    </row>
    <row r="8" spans="2:5" ht="17.25" customHeight="1">
      <c r="B8" s="414"/>
      <c r="C8" s="414"/>
      <c r="D8" s="414"/>
    </row>
    <row r="10" spans="2:5">
      <c r="B10" s="207" t="s">
        <v>2</v>
      </c>
    </row>
    <row r="12" spans="2:5">
      <c r="B12" s="172" t="s">
        <v>3</v>
      </c>
      <c r="C12" s="4"/>
      <c r="D12" s="6" t="s">
        <v>4</v>
      </c>
      <c r="E12" s="162"/>
    </row>
    <row r="13" spans="2:5" ht="6.95" customHeight="1">
      <c r="B13" s="2"/>
      <c r="C13" s="2"/>
      <c r="D13" s="5"/>
    </row>
    <row r="14" spans="2:5">
      <c r="B14" s="3"/>
      <c r="C14" s="3"/>
      <c r="D14" s="6" t="s">
        <v>5</v>
      </c>
    </row>
    <row r="15" spans="2:5" ht="6.95" customHeight="1">
      <c r="B15" s="2"/>
      <c r="C15" s="2"/>
      <c r="D15" s="5"/>
    </row>
    <row r="16" spans="2:5">
      <c r="B16" s="172" t="s">
        <v>6</v>
      </c>
      <c r="C16" s="4"/>
      <c r="D16" s="6" t="s">
        <v>7</v>
      </c>
    </row>
    <row r="17" spans="2:5" ht="6.95" customHeight="1">
      <c r="B17" s="2"/>
      <c r="C17" s="2"/>
      <c r="D17" s="5"/>
    </row>
    <row r="18" spans="2:5">
      <c r="B18" s="3"/>
      <c r="C18" s="3"/>
      <c r="D18" s="6" t="s">
        <v>8</v>
      </c>
    </row>
    <row r="19" spans="2:5" ht="6.95" customHeight="1">
      <c r="B19" s="2"/>
      <c r="C19" s="2"/>
      <c r="D19" s="5"/>
    </row>
    <row r="20" spans="2:5">
      <c r="B20" s="2"/>
      <c r="C20" s="2"/>
      <c r="D20" s="6" t="s">
        <v>9</v>
      </c>
    </row>
    <row r="21" spans="2:5" ht="6.95" customHeight="1">
      <c r="B21" s="2"/>
      <c r="C21" s="2"/>
      <c r="D21" s="5"/>
    </row>
    <row r="22" spans="2:5">
      <c r="B22" s="3"/>
      <c r="C22" s="3"/>
      <c r="D22" s="6" t="s">
        <v>10</v>
      </c>
    </row>
    <row r="23" spans="2:5" ht="6.95" customHeight="1">
      <c r="B23" s="2"/>
      <c r="C23" s="2"/>
      <c r="D23" s="5"/>
    </row>
    <row r="24" spans="2:5">
      <c r="B24" s="2"/>
      <c r="C24" s="2"/>
      <c r="D24" s="6" t="s">
        <v>11</v>
      </c>
    </row>
    <row r="25" spans="2:5" ht="6.95" customHeight="1">
      <c r="B25" s="2"/>
      <c r="C25" s="2"/>
      <c r="D25" s="5"/>
    </row>
    <row r="26" spans="2:5">
      <c r="B26" s="321"/>
      <c r="C26" s="321"/>
      <c r="D26" s="6" t="s">
        <v>12</v>
      </c>
      <c r="E26" s="321"/>
    </row>
    <row r="27" spans="2:5" ht="6.95" customHeight="1">
      <c r="B27" s="8"/>
      <c r="C27" s="8"/>
      <c r="D27" s="5"/>
      <c r="E27" s="321"/>
    </row>
    <row r="28" spans="2:5">
      <c r="B28" s="172" t="s">
        <v>13</v>
      </c>
      <c r="C28" s="4"/>
      <c r="D28" s="6" t="s">
        <v>14</v>
      </c>
      <c r="E28" s="321"/>
    </row>
    <row r="29" spans="2:5" ht="6.95" customHeight="1">
      <c r="B29" s="8"/>
      <c r="C29" s="8"/>
      <c r="D29" s="5"/>
      <c r="E29" s="321"/>
    </row>
    <row r="30" spans="2:5">
      <c r="B30" s="321"/>
      <c r="C30" s="321"/>
      <c r="D30" s="6" t="s">
        <v>654</v>
      </c>
      <c r="E30" s="321"/>
    </row>
    <row r="31" spans="2:5" ht="6.75" customHeight="1">
      <c r="B31" s="8"/>
      <c r="C31" s="8"/>
      <c r="D31" s="5"/>
      <c r="E31" s="321"/>
    </row>
    <row r="32" spans="2:5">
      <c r="B32" s="8"/>
      <c r="C32" s="8"/>
      <c r="D32" s="6" t="s">
        <v>653</v>
      </c>
      <c r="E32" s="321"/>
    </row>
    <row r="33" spans="2:6" ht="6.75" customHeight="1">
      <c r="B33" s="8"/>
      <c r="C33" s="8"/>
      <c r="D33" s="5"/>
      <c r="E33" s="321"/>
    </row>
    <row r="34" spans="2:6">
      <c r="B34" s="172" t="s">
        <v>15</v>
      </c>
      <c r="C34" s="4"/>
      <c r="D34" s="6" t="s">
        <v>16</v>
      </c>
      <c r="E34" s="321"/>
    </row>
    <row r="35" spans="2:6" ht="6.95" customHeight="1">
      <c r="B35" s="8"/>
      <c r="C35" s="8"/>
      <c r="D35" s="5"/>
      <c r="E35" s="321"/>
    </row>
    <row r="38" spans="2:6" ht="31.5" customHeight="1">
      <c r="B38" s="416" t="s">
        <v>700</v>
      </c>
      <c r="C38" s="416"/>
      <c r="D38" s="416"/>
      <c r="E38" s="416"/>
      <c r="F38" s="416"/>
    </row>
    <row r="39" spans="2:6" ht="14.45" customHeight="1">
      <c r="B39" s="412"/>
      <c r="C39" s="412"/>
      <c r="D39" s="412"/>
      <c r="E39" s="412"/>
      <c r="F39" s="412"/>
    </row>
    <row r="40" spans="2:6">
      <c r="B40" s="1"/>
      <c r="C40" s="1"/>
      <c r="D40" s="1"/>
      <c r="E40" s="1"/>
      <c r="F40" s="1"/>
    </row>
    <row r="41" spans="2:6" ht="14.45" customHeight="1">
      <c r="B41" s="413"/>
      <c r="C41" s="413"/>
      <c r="D41" s="413"/>
      <c r="E41" s="413"/>
      <c r="F41" s="413"/>
    </row>
    <row r="42" spans="2:6">
      <c r="B42" s="1"/>
      <c r="C42" s="1"/>
      <c r="D42" s="1"/>
      <c r="E42" s="1"/>
      <c r="F42" s="1"/>
    </row>
    <row r="43" spans="2:6">
      <c r="B43" s="1"/>
      <c r="C43" s="1"/>
      <c r="D43" s="1"/>
      <c r="E43" s="1"/>
      <c r="F43" s="1"/>
    </row>
    <row r="44" spans="2:6">
      <c r="B44" s="1"/>
      <c r="C44" s="1"/>
      <c r="D44" s="1"/>
      <c r="E44" s="1"/>
      <c r="F44" s="1"/>
    </row>
    <row r="45" spans="2:6">
      <c r="B45" s="1"/>
      <c r="C45" s="1"/>
      <c r="D45" s="1"/>
      <c r="E45" s="1"/>
      <c r="F45" s="1"/>
    </row>
  </sheetData>
  <sheetProtection algorithmName="SHA-512" hashValue="n47KthDj40xus9f0aEpczSTHD808ehHJxC0cPc+y2O5dYFxH+7NBYcVVGkBpAYXREG0NyaLRgMN7hdCtBUOq3g==" saltValue="SLjKGe+ffPDx4FPO/7hYkw==" spinCount="100000" sheet="1" objects="1" scenarios="1"/>
  <mergeCells count="5">
    <mergeCell ref="B39:F39"/>
    <mergeCell ref="B41:F41"/>
    <mergeCell ref="B7:D8"/>
    <mergeCell ref="B6:D6"/>
    <mergeCell ref="B38:F38"/>
  </mergeCells>
  <hyperlinks>
    <hyperlink ref="D12" location="'1.1_Environmental Perfomance'!A1" display="1.1 Internal environmental performance" xr:uid="{8B10AC27-A165-4F6E-B816-7AAAB692E504}"/>
    <hyperlink ref="D14" location="'1.2 Sustainable Lending'!A1" display="1.2 Sustainable lending and investment" xr:uid="{C8BFE978-F6D4-43EF-8479-4FF010D9FD22}"/>
    <hyperlink ref="D16" location="'2.1 Customers'!A1" display="2.1 Customers" xr:uid="{472E10EC-9EAF-4318-9800-8195C02E1F48}"/>
    <hyperlink ref="D18" location="'2.2 Employees'!A1" display="2.2 Employees" xr:uid="{2C8262AB-06D0-49D0-831A-0447444D5D3B}"/>
    <hyperlink ref="D22" location="'2.4 Economic development'!A1" display="2.4 Economic development" xr:uid="{CB17F07D-BA85-4382-A5D3-C3656E28FD18}"/>
    <hyperlink ref="D28" location="'3.1 Compliance'!A1" display="3.1 Compliance" xr:uid="{5F8FF695-3A3B-4BAC-8010-AD839BA5B835}"/>
    <hyperlink ref="D30" location="'3.2 Crime prevention'!A1" display="3.2 Crime prevention" xr:uid="{9C89443E-4AA1-4288-AF3C-7E6EF171F84E}"/>
    <hyperlink ref="D24" location="'2.5 Prudent risk'!A1" display="2.5 Prudent risk" xr:uid="{82C048E4-148A-4C7F-A2AC-9DA52BBBDB47}"/>
    <hyperlink ref="D34" location="'4.1 Glossary and definitions'!A1" display="4.4 Glossary and definitions" xr:uid="{B064EA72-C8B9-44D0-9A24-1791424BAE42}"/>
    <hyperlink ref="D20" location="'2.3 Supply chain'!A1" display="2.3 Supply chain" xr:uid="{3C2DC8FF-7783-4B26-A751-61FA7DB3183B}"/>
    <hyperlink ref="D32" location="'3.3 Memberships and donations'!A1" display="3.3 Memberships and public commitments" xr:uid="{8FADBA49-C5DC-46AA-9DD8-179A6E70CE27}"/>
    <hyperlink ref="B10" location="'0.1_Index'!A1" display="Index of Indicators" xr:uid="{56AA66F4-1950-43F3-9051-0AEBD0DCE491}"/>
    <hyperlink ref="D26" location="'2.6 Sustainability context'!A1" display="2.6 Sustainability context" xr:uid="{848BB0F1-60CD-4664-8D88-3FBE551FC5E2}"/>
  </hyperlinks>
  <pageMargins left="0.7" right="0.7" top="0.75" bottom="0.75" header="0.3" footer="0.3"/>
  <pageSetup paperSize="9" orientation="portrait" r:id="rId1"/>
  <headerFooter>
    <oddHeader>&amp;C&amp;"Calibri"&amp;11&amp;K000000</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E1E20-14C0-4843-9FB9-3349D8EDD4B1}">
  <sheetPr>
    <tabColor rgb="FF004F95"/>
    <pageSetUpPr fitToPage="1"/>
  </sheetPr>
  <dimension ref="A1:P38"/>
  <sheetViews>
    <sheetView workbookViewId="0"/>
  </sheetViews>
  <sheetFormatPr defaultColWidth="8.42578125" defaultRowHeight="15"/>
  <cols>
    <col min="2" max="2" width="27.42578125" style="7" customWidth="1"/>
    <col min="3" max="3" width="12.85546875" style="7" customWidth="1"/>
    <col min="4" max="4" width="8.42578125" style="7"/>
    <col min="5" max="5" width="14.42578125" style="7" customWidth="1"/>
    <col min="6" max="9" width="8.42578125" style="7"/>
    <col min="10" max="10" width="12.140625" style="7" customWidth="1"/>
    <col min="11" max="11" width="8.42578125" style="7"/>
    <col min="12" max="12" width="10.140625" style="7" customWidth="1"/>
    <col min="13" max="15" width="8.42578125" style="7"/>
    <col min="16" max="16" width="10.42578125" style="7" customWidth="1"/>
  </cols>
  <sheetData>
    <row r="1" spans="1:16">
      <c r="A1" s="175" t="s">
        <v>17</v>
      </c>
      <c r="B1" s="321"/>
      <c r="C1" s="321"/>
      <c r="D1" s="321"/>
      <c r="E1" s="321"/>
      <c r="F1" s="321"/>
      <c r="G1" s="321"/>
      <c r="H1" s="321"/>
      <c r="I1" s="321"/>
      <c r="J1" s="321"/>
      <c r="K1" s="321"/>
      <c r="L1" s="321"/>
      <c r="M1" s="321"/>
      <c r="N1" s="321"/>
      <c r="O1" s="321"/>
      <c r="P1" s="321"/>
    </row>
    <row r="2" spans="1:16">
      <c r="A2" s="175" t="s">
        <v>328</v>
      </c>
      <c r="B2" s="321"/>
      <c r="C2" s="321"/>
      <c r="D2" s="321"/>
      <c r="E2" s="321"/>
      <c r="F2" s="321"/>
      <c r="G2" s="321"/>
      <c r="H2" s="321"/>
      <c r="I2" s="321"/>
      <c r="J2" s="321"/>
      <c r="K2" s="321"/>
      <c r="L2" s="321"/>
      <c r="M2" s="321"/>
      <c r="N2" s="321"/>
      <c r="O2" s="321"/>
      <c r="P2" s="321"/>
    </row>
    <row r="3" spans="1:16">
      <c r="B3" s="562" t="s">
        <v>277</v>
      </c>
      <c r="C3" s="435"/>
      <c r="D3" s="435"/>
      <c r="E3" s="435"/>
      <c r="F3" s="435"/>
      <c r="G3" s="435"/>
      <c r="H3" s="435"/>
      <c r="I3" s="435"/>
      <c r="J3" s="435"/>
      <c r="K3" s="435"/>
      <c r="L3" s="435"/>
      <c r="M3" s="435"/>
      <c r="N3" s="435"/>
      <c r="O3" s="435"/>
      <c r="P3" s="435"/>
    </row>
    <row r="4" spans="1:16" ht="26.25">
      <c r="B4" s="307" t="s">
        <v>24</v>
      </c>
      <c r="C4" s="308" t="s">
        <v>554</v>
      </c>
      <c r="D4" s="308" t="s">
        <v>542</v>
      </c>
      <c r="E4" s="308" t="s">
        <v>555</v>
      </c>
      <c r="F4" s="308" t="s">
        <v>544</v>
      </c>
      <c r="G4" s="308" t="s">
        <v>545</v>
      </c>
      <c r="H4" s="308" t="s">
        <v>546</v>
      </c>
      <c r="I4" s="308" t="s">
        <v>547</v>
      </c>
      <c r="J4" s="308" t="s">
        <v>548</v>
      </c>
      <c r="K4" s="308" t="s">
        <v>549</v>
      </c>
      <c r="L4" s="308" t="s">
        <v>550</v>
      </c>
      <c r="M4" s="308" t="s">
        <v>551</v>
      </c>
      <c r="N4" s="308" t="s">
        <v>552</v>
      </c>
      <c r="O4" s="308" t="s">
        <v>556</v>
      </c>
      <c r="P4" s="308" t="s">
        <v>333</v>
      </c>
    </row>
    <row r="5" spans="1:16" ht="39.950000000000003" customHeight="1">
      <c r="B5" s="309" t="s">
        <v>557</v>
      </c>
      <c r="C5" s="310">
        <v>2019</v>
      </c>
      <c r="D5" s="311">
        <v>18.459810000000001</v>
      </c>
      <c r="E5" s="311">
        <v>30.287420000000001</v>
      </c>
      <c r="F5" s="311">
        <v>19.927019999999999</v>
      </c>
      <c r="G5" s="311">
        <v>20.606010000000001</v>
      </c>
      <c r="H5" s="311">
        <v>18.247430000000001</v>
      </c>
      <c r="I5" s="316" t="s">
        <v>528</v>
      </c>
      <c r="J5" s="311">
        <v>28.4314</v>
      </c>
      <c r="K5" s="311">
        <v>13.959820000000001</v>
      </c>
      <c r="L5" s="311">
        <v>15.064360000000001</v>
      </c>
      <c r="M5" s="311">
        <v>25.504149999999999</v>
      </c>
      <c r="N5" s="311">
        <v>14.70064</v>
      </c>
      <c r="O5" s="311">
        <v>13.03459</v>
      </c>
      <c r="P5" s="311">
        <v>11.92769</v>
      </c>
    </row>
    <row r="6" spans="1:16" ht="39.75">
      <c r="B6" s="309" t="s">
        <v>558</v>
      </c>
      <c r="C6" s="310">
        <v>2021</v>
      </c>
      <c r="D6" s="311">
        <v>11.8</v>
      </c>
      <c r="E6" s="311">
        <v>15.2</v>
      </c>
      <c r="F6" s="311">
        <v>5.4</v>
      </c>
      <c r="G6" s="311">
        <v>6.4</v>
      </c>
      <c r="H6" s="311">
        <v>10.6</v>
      </c>
      <c r="I6" s="311" t="s">
        <v>559</v>
      </c>
      <c r="J6" s="311">
        <v>16.2</v>
      </c>
      <c r="K6" s="311">
        <v>3.9</v>
      </c>
      <c r="L6" s="311">
        <v>5.2</v>
      </c>
      <c r="M6" s="311">
        <v>11.8</v>
      </c>
      <c r="N6" s="311">
        <v>8.9</v>
      </c>
      <c r="O6" s="311">
        <v>6.7</v>
      </c>
      <c r="P6" s="311">
        <v>3.5</v>
      </c>
    </row>
    <row r="7" spans="1:16" ht="27">
      <c r="B7" s="309" t="s">
        <v>560</v>
      </c>
      <c r="C7" s="310">
        <v>2019</v>
      </c>
      <c r="D7" s="311">
        <v>50.09</v>
      </c>
      <c r="E7" s="311">
        <v>50.24</v>
      </c>
      <c r="F7" s="311">
        <v>56.52</v>
      </c>
      <c r="G7" s="311">
        <v>44.92</v>
      </c>
      <c r="H7" s="311">
        <v>59.02</v>
      </c>
      <c r="I7" s="316" t="s">
        <v>528</v>
      </c>
      <c r="J7" s="311">
        <v>55.38</v>
      </c>
      <c r="K7" s="311">
        <v>50.68</v>
      </c>
      <c r="L7" s="311">
        <v>51.65</v>
      </c>
      <c r="M7" s="311">
        <v>51.59</v>
      </c>
      <c r="N7" s="311">
        <v>52.99</v>
      </c>
      <c r="O7" s="316" t="s">
        <v>528</v>
      </c>
      <c r="P7" s="311">
        <v>70.56</v>
      </c>
    </row>
    <row r="8" spans="1:16" ht="27">
      <c r="B8" s="313" t="s">
        <v>561</v>
      </c>
      <c r="C8" s="313">
        <v>2020</v>
      </c>
      <c r="D8" s="311">
        <v>0.27</v>
      </c>
      <c r="E8" s="311">
        <v>1.27</v>
      </c>
      <c r="F8" s="311">
        <v>0.61</v>
      </c>
      <c r="G8" s="311" t="s">
        <v>562</v>
      </c>
      <c r="H8" s="311">
        <v>0.52</v>
      </c>
      <c r="I8" s="311">
        <v>1.25</v>
      </c>
      <c r="J8" s="311">
        <v>0.68</v>
      </c>
      <c r="K8" s="311">
        <v>1.18</v>
      </c>
      <c r="L8" s="311">
        <v>0.32</v>
      </c>
      <c r="M8" s="311">
        <v>1.01</v>
      </c>
      <c r="N8" s="311">
        <v>1.66</v>
      </c>
      <c r="O8" s="311">
        <v>0.16</v>
      </c>
      <c r="P8" s="311">
        <v>0.17</v>
      </c>
    </row>
    <row r="9" spans="1:16" ht="15" customHeight="1">
      <c r="B9" s="563" t="s">
        <v>563</v>
      </c>
      <c r="C9" s="313">
        <v>2000</v>
      </c>
      <c r="D9" s="311">
        <v>5.46</v>
      </c>
      <c r="E9" s="311">
        <v>8.32</v>
      </c>
      <c r="F9" s="311">
        <v>9.59</v>
      </c>
      <c r="G9" s="311">
        <v>3.83</v>
      </c>
      <c r="H9" s="311">
        <v>7.68</v>
      </c>
      <c r="I9" s="316" t="s">
        <v>528</v>
      </c>
      <c r="J9" s="311">
        <v>5.43</v>
      </c>
      <c r="K9" s="311">
        <v>8.49</v>
      </c>
      <c r="L9" s="311">
        <v>6.25</v>
      </c>
      <c r="M9" s="311">
        <v>0</v>
      </c>
      <c r="N9" s="311">
        <v>18.489999999999998</v>
      </c>
      <c r="O9" s="311">
        <v>0</v>
      </c>
      <c r="P9" s="311">
        <v>4.38</v>
      </c>
    </row>
    <row r="10" spans="1:16">
      <c r="B10" s="564"/>
      <c r="C10" s="313">
        <v>2005</v>
      </c>
      <c r="D10" s="311">
        <v>5</v>
      </c>
      <c r="E10" s="311">
        <v>5.6</v>
      </c>
      <c r="F10" s="311">
        <v>7.77</v>
      </c>
      <c r="G10" s="311">
        <v>3.91</v>
      </c>
      <c r="H10" s="311">
        <v>6.06</v>
      </c>
      <c r="I10" s="316" t="s">
        <v>528</v>
      </c>
      <c r="J10" s="311">
        <v>5.24</v>
      </c>
      <c r="K10" s="311">
        <v>7.37</v>
      </c>
      <c r="L10" s="311">
        <v>5.13</v>
      </c>
      <c r="M10" s="311">
        <v>0</v>
      </c>
      <c r="N10" s="311">
        <v>12.65</v>
      </c>
      <c r="O10" s="311">
        <v>0</v>
      </c>
      <c r="P10" s="311">
        <v>4.25</v>
      </c>
    </row>
    <row r="11" spans="1:16">
      <c r="B11" s="564"/>
      <c r="C11" s="313">
        <v>2010</v>
      </c>
      <c r="D11" s="311">
        <v>4</v>
      </c>
      <c r="E11" s="311">
        <v>6.91</v>
      </c>
      <c r="F11" s="311">
        <v>5.84</v>
      </c>
      <c r="G11" s="311">
        <v>4.1399999999999997</v>
      </c>
      <c r="H11" s="311">
        <v>5.51</v>
      </c>
      <c r="I11" s="311">
        <v>6.35</v>
      </c>
      <c r="J11" s="311">
        <v>4.51</v>
      </c>
      <c r="K11" s="311">
        <v>5.33</v>
      </c>
      <c r="L11" s="311">
        <v>3.89</v>
      </c>
      <c r="M11" s="311">
        <v>6.75</v>
      </c>
      <c r="N11" s="311">
        <v>10.56</v>
      </c>
      <c r="O11" s="311">
        <v>0</v>
      </c>
      <c r="P11" s="311">
        <v>3.97</v>
      </c>
    </row>
    <row r="12" spans="1:16">
      <c r="B12" s="564"/>
      <c r="C12" s="313">
        <v>2015</v>
      </c>
      <c r="D12" s="311">
        <v>3.46</v>
      </c>
      <c r="E12" s="311">
        <v>5.88</v>
      </c>
      <c r="F12" s="311">
        <v>5.98</v>
      </c>
      <c r="G12" s="311">
        <v>3.85</v>
      </c>
      <c r="H12" s="311">
        <v>5.17</v>
      </c>
      <c r="I12" s="311">
        <v>5.51</v>
      </c>
      <c r="J12" s="311">
        <v>3.87</v>
      </c>
      <c r="K12" s="311">
        <v>4.95</v>
      </c>
      <c r="L12" s="311">
        <v>3.17</v>
      </c>
      <c r="M12" s="311">
        <v>6.05</v>
      </c>
      <c r="N12" s="311">
        <v>8.83</v>
      </c>
      <c r="O12" s="311">
        <v>0</v>
      </c>
      <c r="P12" s="311">
        <v>3.52</v>
      </c>
    </row>
    <row r="13" spans="1:16">
      <c r="B13" s="565"/>
      <c r="C13" s="313">
        <v>2019</v>
      </c>
      <c r="D13" s="311">
        <v>2.89</v>
      </c>
      <c r="E13" s="311">
        <v>5.04</v>
      </c>
      <c r="F13" s="311">
        <v>4.91</v>
      </c>
      <c r="G13" s="311">
        <v>4.0199999999999996</v>
      </c>
      <c r="H13" s="311">
        <v>4.7300000000000004</v>
      </c>
      <c r="I13" s="311">
        <v>4.55</v>
      </c>
      <c r="J13" s="311">
        <v>3.52</v>
      </c>
      <c r="K13" s="311">
        <v>4.63</v>
      </c>
      <c r="L13" s="311">
        <v>2.66</v>
      </c>
      <c r="M13" s="311">
        <v>5.6</v>
      </c>
      <c r="N13" s="311">
        <v>7.14</v>
      </c>
      <c r="O13" s="311">
        <v>0</v>
      </c>
      <c r="P13" s="311">
        <v>3.24</v>
      </c>
    </row>
    <row r="14" spans="1:16" ht="52.5">
      <c r="B14" s="313" t="s">
        <v>564</v>
      </c>
      <c r="C14" s="313">
        <v>2020</v>
      </c>
      <c r="D14" s="311">
        <v>36</v>
      </c>
      <c r="E14" s="311">
        <v>35</v>
      </c>
      <c r="F14" s="311">
        <v>44</v>
      </c>
      <c r="G14" s="311">
        <v>39</v>
      </c>
      <c r="H14" s="311">
        <v>56</v>
      </c>
      <c r="I14" s="311">
        <v>36</v>
      </c>
      <c r="J14" s="311">
        <v>35</v>
      </c>
      <c r="K14" s="311">
        <v>34</v>
      </c>
      <c r="L14" s="311">
        <v>44</v>
      </c>
      <c r="M14" s="311">
        <v>38</v>
      </c>
      <c r="N14" s="311">
        <v>33</v>
      </c>
      <c r="O14" s="311">
        <v>66</v>
      </c>
      <c r="P14" s="311">
        <v>80</v>
      </c>
    </row>
    <row r="15" spans="1:16" ht="27">
      <c r="B15" s="313" t="s">
        <v>565</v>
      </c>
      <c r="C15" s="313">
        <v>2021</v>
      </c>
      <c r="D15" s="314">
        <v>5837</v>
      </c>
      <c r="E15" s="314">
        <v>6648</v>
      </c>
      <c r="F15" s="314">
        <v>11332</v>
      </c>
      <c r="G15" s="314">
        <v>5884</v>
      </c>
      <c r="H15" s="314">
        <v>4808</v>
      </c>
      <c r="I15" s="314">
        <v>4986</v>
      </c>
      <c r="J15" s="314">
        <v>6712</v>
      </c>
      <c r="K15" s="314">
        <v>4792</v>
      </c>
      <c r="L15" s="314">
        <v>14864</v>
      </c>
      <c r="M15" s="314">
        <v>8794</v>
      </c>
      <c r="N15" s="314">
        <v>4384</v>
      </c>
      <c r="O15" s="314">
        <v>38338</v>
      </c>
      <c r="P15" s="314">
        <v>50788</v>
      </c>
    </row>
    <row r="16" spans="1:16" ht="52.5">
      <c r="B16" s="300" t="s">
        <v>566</v>
      </c>
      <c r="C16" s="300">
        <v>2020</v>
      </c>
      <c r="D16" s="300" t="s">
        <v>567</v>
      </c>
      <c r="E16" s="300">
        <v>24.9</v>
      </c>
      <c r="F16" s="300">
        <v>42.4</v>
      </c>
      <c r="G16" s="391">
        <v>38.9</v>
      </c>
      <c r="H16" s="391">
        <v>33.799999999999997</v>
      </c>
      <c r="I16" s="300">
        <v>17.399999999999999</v>
      </c>
      <c r="J16" s="300">
        <v>24.2</v>
      </c>
      <c r="K16" s="316" t="s">
        <v>568</v>
      </c>
      <c r="L16" s="300">
        <v>35.1</v>
      </c>
      <c r="M16" s="300">
        <v>32.6</v>
      </c>
      <c r="N16" s="316" t="s">
        <v>569</v>
      </c>
      <c r="O16" s="316" t="s">
        <v>528</v>
      </c>
      <c r="P16" s="300">
        <v>26.4</v>
      </c>
    </row>
    <row r="17" spans="1:16" ht="39.75">
      <c r="B17" s="300" t="s">
        <v>570</v>
      </c>
      <c r="C17" s="300">
        <v>2020</v>
      </c>
      <c r="D17" s="315">
        <v>0.59</v>
      </c>
      <c r="E17" s="315">
        <v>0.6</v>
      </c>
      <c r="F17" s="315">
        <v>0.59</v>
      </c>
      <c r="G17" s="315">
        <v>0.45</v>
      </c>
      <c r="H17" s="315">
        <v>0.57999999999999996</v>
      </c>
      <c r="I17" s="316" t="s">
        <v>528</v>
      </c>
      <c r="J17" s="315">
        <v>0.62</v>
      </c>
      <c r="K17" s="315">
        <v>0.54</v>
      </c>
      <c r="L17" s="315">
        <v>0.73</v>
      </c>
      <c r="M17" s="315">
        <v>0.65</v>
      </c>
      <c r="N17" s="391">
        <v>0.67</v>
      </c>
      <c r="O17" s="316" t="s">
        <v>528</v>
      </c>
      <c r="P17" s="315">
        <v>0.78</v>
      </c>
    </row>
    <row r="18" spans="1:16" ht="52.5">
      <c r="B18" s="309" t="s">
        <v>571</v>
      </c>
      <c r="C18" s="310" t="s">
        <v>572</v>
      </c>
      <c r="D18" s="316" t="s">
        <v>528</v>
      </c>
      <c r="E18" s="311">
        <v>1.4626530008419762</v>
      </c>
      <c r="F18" s="311">
        <v>1.3193014146166915</v>
      </c>
      <c r="G18" s="316" t="s">
        <v>528</v>
      </c>
      <c r="H18" s="391" t="s">
        <v>687</v>
      </c>
      <c r="I18" s="311">
        <v>-3.6014521062801381</v>
      </c>
      <c r="J18" s="311">
        <v>2.5073265142008143</v>
      </c>
      <c r="K18" s="311">
        <v>-5.9009851207951636</v>
      </c>
      <c r="L18" s="311">
        <v>6.761588820500787</v>
      </c>
      <c r="M18" s="311">
        <v>4.2442519961884893</v>
      </c>
      <c r="N18" s="391" t="s">
        <v>676</v>
      </c>
      <c r="O18" s="391" t="s">
        <v>678</v>
      </c>
      <c r="P18" s="311">
        <v>1.5797274244665567</v>
      </c>
    </row>
    <row r="19" spans="1:16" ht="70.5" customHeight="1">
      <c r="B19" s="309" t="s">
        <v>573</v>
      </c>
      <c r="C19" s="310" t="s">
        <v>574</v>
      </c>
      <c r="D19" s="316" t="s">
        <v>528</v>
      </c>
      <c r="E19" s="311">
        <v>8.15</v>
      </c>
      <c r="F19" s="311">
        <v>14.31</v>
      </c>
      <c r="G19" s="316" t="s">
        <v>528</v>
      </c>
      <c r="H19" s="311">
        <v>46.8</v>
      </c>
      <c r="I19" s="311">
        <v>22.31</v>
      </c>
      <c r="J19" s="311">
        <v>11.21</v>
      </c>
      <c r="K19" s="311">
        <v>35.450000000000003</v>
      </c>
      <c r="L19" s="311">
        <v>34.53</v>
      </c>
      <c r="M19" s="311">
        <v>56.65</v>
      </c>
      <c r="N19" s="391" t="s">
        <v>677</v>
      </c>
      <c r="O19" s="311">
        <v>12.33</v>
      </c>
      <c r="P19" s="311">
        <v>9.82</v>
      </c>
    </row>
    <row r="20" spans="1:16" ht="52.5">
      <c r="B20" s="309" t="s">
        <v>575</v>
      </c>
      <c r="C20" s="310">
        <v>2021</v>
      </c>
      <c r="D20" s="312">
        <v>388</v>
      </c>
      <c r="E20" s="312">
        <v>783</v>
      </c>
      <c r="F20" s="316" t="s">
        <v>528</v>
      </c>
      <c r="G20" s="316" t="s">
        <v>528</v>
      </c>
      <c r="H20" s="316" t="s">
        <v>528</v>
      </c>
      <c r="I20" s="312">
        <v>328</v>
      </c>
      <c r="J20" s="312">
        <v>302</v>
      </c>
      <c r="K20" s="316" t="s">
        <v>528</v>
      </c>
      <c r="L20" s="316" t="s">
        <v>528</v>
      </c>
      <c r="M20" s="312">
        <v>1636</v>
      </c>
      <c r="N20" s="316" t="s">
        <v>528</v>
      </c>
      <c r="O20" s="316" t="s">
        <v>528</v>
      </c>
      <c r="P20" s="316" t="s">
        <v>528</v>
      </c>
    </row>
    <row r="21" spans="1:16" ht="78.75" customHeight="1">
      <c r="B21" s="309" t="s">
        <v>576</v>
      </c>
      <c r="C21" s="310">
        <v>2021</v>
      </c>
      <c r="D21" s="312">
        <v>92</v>
      </c>
      <c r="E21" s="312">
        <v>296</v>
      </c>
      <c r="F21" s="316" t="s">
        <v>528</v>
      </c>
      <c r="G21" s="316" t="s">
        <v>528</v>
      </c>
      <c r="H21" s="316" t="s">
        <v>528</v>
      </c>
      <c r="I21" s="311">
        <v>135</v>
      </c>
      <c r="J21" s="312">
        <v>198.5</v>
      </c>
      <c r="K21" s="316" t="s">
        <v>528</v>
      </c>
      <c r="L21" s="316" t="s">
        <v>528</v>
      </c>
      <c r="M21" s="312">
        <v>560</v>
      </c>
      <c r="N21" s="316" t="s">
        <v>528</v>
      </c>
      <c r="O21" s="316" t="s">
        <v>528</v>
      </c>
      <c r="P21" s="316" t="s">
        <v>528</v>
      </c>
    </row>
    <row r="22" spans="1:16" ht="39.75">
      <c r="B22" s="309" t="s">
        <v>577</v>
      </c>
      <c r="C22" s="310">
        <v>2021</v>
      </c>
      <c r="D22" s="312">
        <v>296</v>
      </c>
      <c r="E22" s="312">
        <v>487</v>
      </c>
      <c r="F22" s="316" t="s">
        <v>528</v>
      </c>
      <c r="G22" s="316" t="s">
        <v>528</v>
      </c>
      <c r="H22" s="316" t="s">
        <v>528</v>
      </c>
      <c r="I22" s="312">
        <v>193</v>
      </c>
      <c r="J22" s="312">
        <v>103.5</v>
      </c>
      <c r="K22" s="316" t="s">
        <v>528</v>
      </c>
      <c r="L22" s="316" t="s">
        <v>528</v>
      </c>
      <c r="M22" s="314">
        <v>1076</v>
      </c>
      <c r="N22" s="316" t="s">
        <v>528</v>
      </c>
      <c r="O22" s="316" t="s">
        <v>528</v>
      </c>
      <c r="P22" s="316" t="s">
        <v>528</v>
      </c>
    </row>
    <row r="23" spans="1:16" ht="41.45" customHeight="1">
      <c r="B23" s="309" t="s">
        <v>578</v>
      </c>
      <c r="C23" s="310">
        <v>2021</v>
      </c>
      <c r="D23" s="391" t="s">
        <v>679</v>
      </c>
      <c r="E23" s="391" t="s">
        <v>686</v>
      </c>
      <c r="F23" s="311">
        <v>28</v>
      </c>
      <c r="G23" s="311">
        <v>70.27</v>
      </c>
      <c r="H23" s="391" t="s">
        <v>685</v>
      </c>
      <c r="I23" s="311">
        <v>44.23</v>
      </c>
      <c r="J23" s="311">
        <v>39.22</v>
      </c>
      <c r="K23" s="311">
        <v>25</v>
      </c>
      <c r="L23" s="311">
        <v>41</v>
      </c>
      <c r="M23" s="391" t="s">
        <v>684</v>
      </c>
      <c r="N23" s="311">
        <v>32.14</v>
      </c>
      <c r="O23" s="311">
        <v>69.59</v>
      </c>
      <c r="P23" s="391" t="s">
        <v>683</v>
      </c>
    </row>
    <row r="24" spans="1:16" ht="42.95" customHeight="1">
      <c r="B24" s="309" t="s">
        <v>579</v>
      </c>
      <c r="C24" s="310">
        <v>2021</v>
      </c>
      <c r="D24" s="391" t="s">
        <v>680</v>
      </c>
      <c r="E24" s="316" t="s">
        <v>528</v>
      </c>
      <c r="F24" s="316" t="s">
        <v>528</v>
      </c>
      <c r="G24" s="311">
        <v>8.93</v>
      </c>
      <c r="H24" s="311" t="s">
        <v>580</v>
      </c>
      <c r="I24" s="311">
        <v>6.25</v>
      </c>
      <c r="J24" s="311">
        <v>1.25</v>
      </c>
      <c r="K24" s="316" t="s">
        <v>528</v>
      </c>
      <c r="L24" s="316" t="s">
        <v>528</v>
      </c>
      <c r="M24" s="391" t="s">
        <v>681</v>
      </c>
      <c r="N24" s="311">
        <v>1.91</v>
      </c>
      <c r="O24" s="311">
        <v>3.5</v>
      </c>
      <c r="P24" s="391" t="s">
        <v>682</v>
      </c>
    </row>
    <row r="25" spans="1:16">
      <c r="B25" s="245"/>
      <c r="C25" s="246"/>
      <c r="D25" s="246"/>
      <c r="E25" s="246"/>
      <c r="F25" s="246"/>
      <c r="G25" s="246"/>
      <c r="H25" s="246"/>
      <c r="I25" s="246"/>
      <c r="J25" s="246"/>
      <c r="K25" s="246"/>
      <c r="L25" s="246"/>
      <c r="M25" s="246"/>
      <c r="N25" s="246"/>
      <c r="O25" s="246"/>
      <c r="P25" s="246"/>
    </row>
    <row r="26" spans="1:16">
      <c r="B26" s="317" t="s">
        <v>581</v>
      </c>
      <c r="C26" s="82"/>
      <c r="D26" s="82"/>
      <c r="E26" s="82"/>
      <c r="F26" s="82"/>
      <c r="G26" s="82"/>
      <c r="H26" s="82"/>
      <c r="I26" s="82"/>
      <c r="J26" s="82"/>
      <c r="K26" s="82"/>
      <c r="L26" s="82"/>
      <c r="M26" s="82"/>
      <c r="N26" s="82"/>
      <c r="O26" s="82"/>
      <c r="P26" s="82"/>
    </row>
    <row r="27" spans="1:16" ht="19.5" customHeight="1">
      <c r="A27" s="318"/>
      <c r="B27" s="559" t="s">
        <v>582</v>
      </c>
      <c r="C27" s="560"/>
      <c r="D27" s="560"/>
      <c r="E27" s="560"/>
      <c r="F27" s="560"/>
      <c r="G27" s="560"/>
      <c r="H27" s="560"/>
      <c r="I27" s="560"/>
      <c r="J27" s="560"/>
      <c r="K27" s="560"/>
      <c r="L27" s="560"/>
      <c r="M27" s="560"/>
      <c r="N27" s="560"/>
      <c r="O27" s="560"/>
      <c r="P27" s="561"/>
    </row>
    <row r="28" spans="1:16" s="248" customFormat="1" ht="38.450000000000003" customHeight="1">
      <c r="A28" s="319"/>
      <c r="B28" s="566" t="s">
        <v>583</v>
      </c>
      <c r="C28" s="566"/>
      <c r="D28" s="566"/>
      <c r="E28" s="566"/>
      <c r="F28" s="566"/>
      <c r="G28" s="566"/>
      <c r="H28" s="566"/>
      <c r="I28" s="566"/>
      <c r="J28" s="566"/>
      <c r="K28" s="566"/>
      <c r="L28" s="566"/>
      <c r="M28" s="566"/>
      <c r="N28" s="566"/>
      <c r="O28" s="566"/>
      <c r="P28" s="566"/>
    </row>
    <row r="29" spans="1:16" ht="72.95" customHeight="1">
      <c r="A29" s="318"/>
      <c r="B29" s="567" t="s">
        <v>584</v>
      </c>
      <c r="C29" s="567"/>
      <c r="D29" s="567"/>
      <c r="E29" s="567"/>
      <c r="F29" s="567"/>
      <c r="G29" s="567"/>
      <c r="H29" s="567"/>
      <c r="I29" s="567"/>
      <c r="J29" s="567"/>
      <c r="K29" s="567"/>
      <c r="L29" s="567"/>
      <c r="M29" s="567"/>
      <c r="N29" s="567"/>
      <c r="O29" s="567"/>
      <c r="P29" s="567"/>
    </row>
    <row r="30" spans="1:16" ht="14.45" customHeight="1">
      <c r="A30" s="318"/>
      <c r="B30" s="557" t="s">
        <v>585</v>
      </c>
      <c r="C30" s="557"/>
      <c r="D30" s="557"/>
      <c r="E30" s="557"/>
      <c r="F30" s="557"/>
      <c r="G30" s="557"/>
      <c r="H30" s="557"/>
      <c r="I30" s="557"/>
      <c r="J30" s="557"/>
      <c r="K30" s="557"/>
      <c r="L30" s="557"/>
      <c r="M30" s="557"/>
      <c r="N30" s="557"/>
      <c r="O30" s="557"/>
      <c r="P30" s="557"/>
    </row>
    <row r="31" spans="1:16" ht="14.45" customHeight="1">
      <c r="A31" s="318"/>
      <c r="B31" s="557" t="s">
        <v>586</v>
      </c>
      <c r="C31" s="557"/>
      <c r="D31" s="557"/>
      <c r="E31" s="557"/>
      <c r="F31" s="557"/>
      <c r="G31" s="557"/>
      <c r="H31" s="557"/>
      <c r="I31" s="557"/>
      <c r="J31" s="557"/>
      <c r="K31" s="557"/>
      <c r="L31" s="557"/>
      <c r="M31" s="557"/>
      <c r="N31" s="557"/>
      <c r="O31" s="557"/>
      <c r="P31" s="557"/>
    </row>
    <row r="32" spans="1:16" ht="14.45" customHeight="1">
      <c r="A32" s="318"/>
      <c r="B32" s="557" t="s">
        <v>587</v>
      </c>
      <c r="C32" s="557"/>
      <c r="D32" s="557"/>
      <c r="E32" s="557"/>
      <c r="F32" s="557"/>
      <c r="G32" s="557"/>
      <c r="H32" s="557"/>
      <c r="I32" s="557"/>
      <c r="J32" s="557"/>
      <c r="K32" s="557"/>
      <c r="L32" s="557"/>
      <c r="M32" s="557"/>
      <c r="N32" s="557"/>
      <c r="O32" s="557"/>
      <c r="P32" s="557"/>
    </row>
    <row r="33" spans="1:16" ht="32.25" customHeight="1">
      <c r="A33" s="318"/>
      <c r="B33" s="557" t="s">
        <v>588</v>
      </c>
      <c r="C33" s="557"/>
      <c r="D33" s="557"/>
      <c r="E33" s="557"/>
      <c r="F33" s="557"/>
      <c r="G33" s="557"/>
      <c r="H33" s="557"/>
      <c r="I33" s="557"/>
      <c r="J33" s="557"/>
      <c r="K33" s="557"/>
      <c r="L33" s="557"/>
      <c r="M33" s="557"/>
      <c r="N33" s="557"/>
      <c r="O33" s="557"/>
      <c r="P33" s="557"/>
    </row>
    <row r="34" spans="1:16" ht="18" customHeight="1">
      <c r="A34" s="318"/>
      <c r="B34" s="557" t="s">
        <v>589</v>
      </c>
      <c r="C34" s="557"/>
      <c r="D34" s="557"/>
      <c r="E34" s="557"/>
      <c r="F34" s="557"/>
      <c r="G34" s="557"/>
      <c r="H34" s="557"/>
      <c r="I34" s="557"/>
      <c r="J34" s="557"/>
      <c r="K34" s="557"/>
      <c r="L34" s="557"/>
      <c r="M34" s="557"/>
      <c r="N34" s="557"/>
      <c r="O34" s="557"/>
      <c r="P34" s="557"/>
    </row>
    <row r="35" spans="1:16" ht="18" customHeight="1">
      <c r="A35" s="318"/>
      <c r="B35" s="557" t="s">
        <v>590</v>
      </c>
      <c r="C35" s="557"/>
      <c r="D35" s="557"/>
      <c r="E35" s="557"/>
      <c r="F35" s="557"/>
      <c r="G35" s="557"/>
      <c r="H35" s="557"/>
      <c r="I35" s="557"/>
      <c r="J35" s="557"/>
      <c r="K35" s="557"/>
      <c r="L35" s="557"/>
      <c r="M35" s="557"/>
      <c r="N35" s="557"/>
      <c r="O35" s="557"/>
      <c r="P35" s="318"/>
    </row>
    <row r="36" spans="1:16" ht="44.45" customHeight="1">
      <c r="A36" s="320"/>
      <c r="B36" s="558" t="s">
        <v>591</v>
      </c>
      <c r="C36" s="558"/>
      <c r="D36" s="558"/>
      <c r="E36" s="558"/>
      <c r="F36" s="558"/>
      <c r="G36" s="558"/>
      <c r="H36" s="558"/>
      <c r="I36" s="558"/>
      <c r="J36" s="558"/>
      <c r="K36" s="558"/>
      <c r="L36" s="558"/>
      <c r="M36" s="558"/>
      <c r="N36" s="558"/>
      <c r="O36" s="558"/>
      <c r="P36" s="558"/>
    </row>
    <row r="37" spans="1:16" ht="14.45" customHeight="1">
      <c r="A37" s="320"/>
      <c r="B37" s="557" t="s">
        <v>592</v>
      </c>
      <c r="C37" s="557"/>
      <c r="D37" s="557"/>
      <c r="E37" s="557"/>
      <c r="F37" s="557"/>
      <c r="G37" s="557"/>
      <c r="H37" s="557"/>
      <c r="I37" s="557"/>
      <c r="J37" s="557"/>
      <c r="K37" s="557"/>
      <c r="L37" s="557"/>
      <c r="M37" s="557"/>
      <c r="N37" s="557"/>
      <c r="O37" s="557"/>
      <c r="P37" s="557"/>
    </row>
    <row r="38" spans="1:16" ht="27.95" customHeight="1">
      <c r="A38" s="320"/>
      <c r="B38" s="558" t="s">
        <v>593</v>
      </c>
      <c r="C38" s="558"/>
      <c r="D38" s="558"/>
      <c r="E38" s="558"/>
      <c r="F38" s="558"/>
      <c r="G38" s="558"/>
      <c r="H38" s="558"/>
      <c r="I38" s="558"/>
      <c r="J38" s="558"/>
      <c r="K38" s="558"/>
      <c r="L38" s="558"/>
      <c r="M38" s="558"/>
      <c r="N38" s="558"/>
      <c r="O38" s="558"/>
      <c r="P38" s="558"/>
    </row>
  </sheetData>
  <sheetProtection algorithmName="SHA-512" hashValue="ul9Q5MX/0YQwjX7iHd1U4VmD9BEnZCQ480hIa7ADokAMzuD0lzvf8UMCTwSTDfR3dVDV15+6g++1NH4T/K5nOQ==" saltValue="J+iw87lmhChuXPBEqe7cSw==" spinCount="100000" sheet="1" objects="1" scenarios="1"/>
  <mergeCells count="14">
    <mergeCell ref="B27:P27"/>
    <mergeCell ref="B3:P3"/>
    <mergeCell ref="B9:B13"/>
    <mergeCell ref="B28:P28"/>
    <mergeCell ref="B29:P29"/>
    <mergeCell ref="B35:O35"/>
    <mergeCell ref="B36:P36"/>
    <mergeCell ref="B37:P37"/>
    <mergeCell ref="B38:P38"/>
    <mergeCell ref="B30:P30"/>
    <mergeCell ref="B31:P31"/>
    <mergeCell ref="B32:P32"/>
    <mergeCell ref="B33:P33"/>
    <mergeCell ref="B34:P34"/>
  </mergeCells>
  <hyperlinks>
    <hyperlink ref="A1" location="'0_Content '!A1" display="Back to content" xr:uid="{271B7526-47D4-49A4-B337-57D3B35297CC}"/>
    <hyperlink ref="A2" location="'0.1_Index'!A1" display="Index" xr:uid="{3FA639B5-0506-4358-8ABF-A364F733D767}"/>
    <hyperlink ref="B28" r:id="rId1" display="2 ILOSTAT Data catalogue, Unemployment rate by sex and age. ILO modelled estimates, Nov. 2021 (%), Annual *Value for Kosovo: Unemployment rate by sex and age (%), LFS, Annual, Reference year for Kosovo is 2020, available at https://ilostat.ilo.org/data/# (both databases accessed on 17.02.2022)" xr:uid="{CF2818FF-D22F-4CCF-AEB1-68A972490D0F}"/>
    <hyperlink ref="B29:P29" r:id="rId2" display="https://gain.nd.edu/our-work/country-index/" xr:uid="{EDE7CAA1-E7D7-4F19-A566-D20AEA110B42}"/>
    <hyperlink ref="B30:P30" r:id="rId3" display="4 International Energy Agency data browser, available at https://www.iea.org/data-and-statistics. Reference year is 2020, Reference year for Ecuador is 2019. (accessed 18.01.2022)" xr:uid="{B6DBA351-9F75-4E53-BF17-CCDD491F50F1}"/>
    <hyperlink ref="B31:P31" r:id="rId4" display="5 U.S. Energy Information Administration. International Data Portal, available at: https://www.eia.gov/international/overview/world (accessed on 08.03.2022)" xr:uid="{19962DDE-34C7-4AE7-8D27-0BFB083A9E9C}"/>
    <hyperlink ref="B32:P32" r:id="rId5" display="6 Transparency International. Corruption Perceptions Index 2020, available at: https://www.transparency.org/en/cpi/2020  (accessed 18.01.2022)" xr:uid="{926179D9-A19C-41D0-AA2F-3CFB4FE15DF2}"/>
    <hyperlink ref="B33:P33" r:id="rId6" display="7 International Monetary Fund. World Economic Outlook (October 2021), available at https://www.imf.org/external/datamapper/NGDPDPC@WEO/OEMDC/ADVEC/WEOWORLD  (accessed 18.01.2022)" xr:uid="{5ECA880F-A7DC-4452-8FD8-B9165F44ED28}"/>
    <hyperlink ref="B34:P34" r:id="rId7" display="8 ILOSTAT. SDG labour market indicators (ILOSDG) available at https://ilostat.ilo.org/data/ (accessed 19.01.2022) *2019 data. **2020 data including junior management" xr:uid="{2522501A-9B99-4F11-A197-3CF2F6A249B7}"/>
    <hyperlink ref="B35:O35" r:id="rId8" display="9 The World Bank (2021). GovData360, available at https://govdata360.worldbank.org/ (accessed on 19.01.2022)" xr:uid="{8D3F7700-5988-4709-8458-A5E4C1D53444}"/>
    <hyperlink ref="B36:P36" r:id="rId9" display="10 Own calculations based on Eurostat (2021), available online at: https://ec.europa.eu/eurostat/web/main/data/database (accessed on 18.01.2022). *For Georgia and Ukraine, only a time series between 2018 and 2021 is available due to the lack of earlier data. **EU data refers to EU 27 as of 2020. Note on methodology: input data for calculations based on electricity prices for non-household consumers, bi-annual data (2017-2021), electrical energy Band IB: 20 MWh-500 MWh, Kilowatt-hour, all taxes and levies included, expressed in Euro." xr:uid="{003D672B-CA81-4064-853B-6852EFC30FD2}"/>
    <hyperlink ref="B37:P37" r:id="rId10" display="11 WB6 Energy Transition Tracker June 2021. Compiled and calculated by the Energy Community Secretariat, available at energy-community.org (accessed on 14.01.2022)" xr:uid="{74C4AB10-4079-481A-809F-446702F6ED43}"/>
    <hyperlink ref="B38:P38" r:id="rId11" display="12 Our World Data and CDC. COVID-19 Vaccinations, (last updated 07.01.22) available at https://ourworldindata.org/covid-vaccinations. Reference year is 2021 (December). *Reference year for Albania, Georgia, Serbia and Germany is 2022 (January). **Data for BiH: at least one dose as of Nov.2021 (accessed on 09.01.2022)" xr:uid="{FE10A735-A8DB-44B3-92DF-BDA1578930DD}"/>
  </hyperlinks>
  <pageMargins left="0.25" right="0.25" top="0.75" bottom="0.75" header="0.3" footer="0.3"/>
  <pageSetup paperSize="8" orientation="landscape" horizontalDpi="200" verticalDpi="200" r:id="rId1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D80BD-6429-4E90-907E-7F40C83F2256}">
  <sheetPr>
    <tabColor rgb="FF004F95"/>
    <pageSetUpPr fitToPage="1"/>
  </sheetPr>
  <dimension ref="A1:Q20"/>
  <sheetViews>
    <sheetView workbookViewId="0"/>
  </sheetViews>
  <sheetFormatPr defaultColWidth="8.85546875" defaultRowHeight="15"/>
  <cols>
    <col min="2" max="2" width="25.140625" style="7" customWidth="1"/>
    <col min="3" max="3" width="8.42578125" style="7"/>
    <col min="4" max="5" width="13.42578125" style="7" customWidth="1"/>
    <col min="6" max="17" width="8.42578125" style="7"/>
  </cols>
  <sheetData>
    <row r="1" spans="1:17">
      <c r="A1" s="175" t="s">
        <v>17</v>
      </c>
      <c r="B1" s="321"/>
      <c r="C1" s="321"/>
      <c r="D1" s="568"/>
      <c r="E1" s="568"/>
      <c r="F1" s="568"/>
      <c r="G1" s="568"/>
      <c r="H1" s="568"/>
      <c r="I1" s="568"/>
      <c r="J1" s="568"/>
      <c r="K1" s="568"/>
      <c r="L1" s="568"/>
      <c r="M1" s="568"/>
      <c r="N1" s="568"/>
      <c r="O1" s="568"/>
      <c r="P1" s="321"/>
      <c r="Q1" s="321"/>
    </row>
    <row r="2" spans="1:17">
      <c r="A2" s="175" t="s">
        <v>328</v>
      </c>
      <c r="B2" s="321"/>
      <c r="C2" s="321"/>
      <c r="D2" s="569"/>
      <c r="E2" s="569"/>
      <c r="F2" s="569"/>
      <c r="G2" s="569"/>
      <c r="H2" s="569"/>
      <c r="I2" s="569"/>
      <c r="J2" s="569"/>
      <c r="K2" s="569"/>
      <c r="L2" s="569"/>
      <c r="M2" s="569"/>
      <c r="N2" s="569"/>
      <c r="O2" s="569"/>
      <c r="P2" s="321"/>
      <c r="Q2" s="321"/>
    </row>
    <row r="3" spans="1:17">
      <c r="B3" s="541" t="s">
        <v>594</v>
      </c>
      <c r="C3" s="541"/>
      <c r="D3" s="541"/>
      <c r="E3" s="541"/>
      <c r="F3" s="541"/>
      <c r="G3" s="541"/>
      <c r="H3" s="541"/>
      <c r="I3" s="541"/>
      <c r="J3" s="541"/>
      <c r="K3" s="541"/>
      <c r="L3" s="541"/>
      <c r="M3" s="541"/>
      <c r="N3" s="541"/>
      <c r="O3" s="541"/>
      <c r="P3" s="541"/>
      <c r="Q3" s="541"/>
    </row>
    <row r="4" spans="1:17">
      <c r="B4" s="453" t="s">
        <v>24</v>
      </c>
      <c r="C4" s="436" t="s">
        <v>330</v>
      </c>
      <c r="D4" s="437"/>
      <c r="E4" s="438"/>
      <c r="F4" s="436" t="s">
        <v>331</v>
      </c>
      <c r="G4" s="437"/>
      <c r="H4" s="438"/>
      <c r="I4" s="436" t="s">
        <v>332</v>
      </c>
      <c r="J4" s="437"/>
      <c r="K4" s="438"/>
      <c r="L4" s="436" t="s">
        <v>333</v>
      </c>
      <c r="M4" s="437"/>
      <c r="N4" s="438"/>
      <c r="O4" s="453" t="s">
        <v>158</v>
      </c>
      <c r="P4" s="453"/>
      <c r="Q4" s="453"/>
    </row>
    <row r="5" spans="1:17">
      <c r="B5" s="453"/>
      <c r="C5" s="84">
        <v>2019</v>
      </c>
      <c r="D5" s="84">
        <v>2020</v>
      </c>
      <c r="E5" s="85">
        <v>2021</v>
      </c>
      <c r="F5" s="84">
        <v>2019</v>
      </c>
      <c r="G5" s="84">
        <v>2020</v>
      </c>
      <c r="H5" s="85">
        <v>2021</v>
      </c>
      <c r="I5" s="84">
        <v>2019</v>
      </c>
      <c r="J5" s="84">
        <v>2020</v>
      </c>
      <c r="K5" s="85">
        <v>2021</v>
      </c>
      <c r="L5" s="84">
        <v>2019</v>
      </c>
      <c r="M5" s="84">
        <v>2020</v>
      </c>
      <c r="N5" s="85">
        <v>2021</v>
      </c>
      <c r="O5" s="84">
        <v>2019</v>
      </c>
      <c r="P5" s="84">
        <v>2020</v>
      </c>
      <c r="Q5" s="85">
        <v>2021</v>
      </c>
    </row>
    <row r="6" spans="1:17">
      <c r="B6" s="570" t="s">
        <v>595</v>
      </c>
      <c r="C6" s="570"/>
      <c r="D6" s="570"/>
      <c r="E6" s="570"/>
      <c r="F6" s="570"/>
      <c r="G6" s="570"/>
      <c r="H6" s="570"/>
      <c r="I6" s="570"/>
      <c r="J6" s="570"/>
      <c r="K6" s="570"/>
      <c r="L6" s="570"/>
      <c r="M6" s="570"/>
      <c r="N6" s="570"/>
      <c r="O6" s="570"/>
      <c r="P6" s="570"/>
      <c r="Q6" s="570"/>
    </row>
    <row r="7" spans="1:17" ht="60.6" customHeight="1">
      <c r="B7" s="120" t="s">
        <v>596</v>
      </c>
      <c r="C7" s="571" t="s">
        <v>597</v>
      </c>
      <c r="D7" s="571"/>
      <c r="E7" s="571"/>
      <c r="F7" s="571"/>
      <c r="G7" s="571"/>
      <c r="H7" s="571"/>
      <c r="I7" s="571"/>
      <c r="J7" s="571"/>
      <c r="K7" s="571"/>
      <c r="L7" s="571"/>
      <c r="M7" s="571"/>
      <c r="N7" s="571"/>
      <c r="O7" s="571"/>
      <c r="P7" s="571"/>
      <c r="Q7" s="571"/>
    </row>
    <row r="8" spans="1:17" ht="49.5" customHeight="1">
      <c r="B8" s="99" t="s">
        <v>598</v>
      </c>
      <c r="C8" s="571"/>
      <c r="D8" s="571"/>
      <c r="E8" s="571"/>
      <c r="F8" s="571"/>
      <c r="G8" s="571"/>
      <c r="H8" s="571"/>
      <c r="I8" s="571"/>
      <c r="J8" s="571"/>
      <c r="K8" s="571"/>
      <c r="L8" s="571"/>
      <c r="M8" s="571"/>
      <c r="N8" s="571"/>
      <c r="O8" s="571"/>
      <c r="P8" s="571"/>
      <c r="Q8" s="571"/>
    </row>
    <row r="9" spans="1:17" ht="50.45" customHeight="1">
      <c r="B9" s="155" t="s">
        <v>599</v>
      </c>
      <c r="C9" s="571"/>
      <c r="D9" s="571"/>
      <c r="E9" s="571"/>
      <c r="F9" s="571"/>
      <c r="G9" s="571"/>
      <c r="H9" s="571"/>
      <c r="I9" s="571"/>
      <c r="J9" s="571"/>
      <c r="K9" s="571"/>
      <c r="L9" s="571"/>
      <c r="M9" s="571"/>
      <c r="N9" s="571"/>
      <c r="O9" s="571"/>
      <c r="P9" s="571"/>
      <c r="Q9" s="571"/>
    </row>
    <row r="10" spans="1:17" ht="27.95" customHeight="1">
      <c r="B10" s="535" t="s">
        <v>600</v>
      </c>
      <c r="C10" s="535"/>
      <c r="D10" s="535"/>
      <c r="E10" s="535"/>
      <c r="F10" s="535"/>
      <c r="G10" s="535"/>
      <c r="H10" s="535"/>
      <c r="I10" s="535"/>
      <c r="J10" s="535"/>
      <c r="K10" s="535"/>
      <c r="L10" s="535"/>
      <c r="M10" s="535"/>
      <c r="N10" s="535"/>
      <c r="O10" s="535"/>
      <c r="P10" s="535"/>
      <c r="Q10" s="535"/>
    </row>
    <row r="11" spans="1:17" ht="56.1" customHeight="1">
      <c r="B11" s="90" t="s">
        <v>601</v>
      </c>
      <c r="C11" s="571" t="s">
        <v>597</v>
      </c>
      <c r="D11" s="571"/>
      <c r="E11" s="571"/>
      <c r="F11" s="571"/>
      <c r="G11" s="571"/>
      <c r="H11" s="571"/>
      <c r="I11" s="571"/>
      <c r="J11" s="571"/>
      <c r="K11" s="571"/>
      <c r="L11" s="571"/>
      <c r="M11" s="571"/>
      <c r="N11" s="571"/>
      <c r="O11" s="571"/>
      <c r="P11" s="571"/>
      <c r="Q11" s="571"/>
    </row>
    <row r="12" spans="1:17" ht="33.950000000000003" customHeight="1">
      <c r="B12" s="99" t="s">
        <v>602</v>
      </c>
      <c r="C12" s="571"/>
      <c r="D12" s="571"/>
      <c r="E12" s="571"/>
      <c r="F12" s="571"/>
      <c r="G12" s="571"/>
      <c r="H12" s="571"/>
      <c r="I12" s="571"/>
      <c r="J12" s="571"/>
      <c r="K12" s="571"/>
      <c r="L12" s="571"/>
      <c r="M12" s="571"/>
      <c r="N12" s="571"/>
      <c r="O12" s="571"/>
      <c r="P12" s="571"/>
      <c r="Q12" s="571"/>
    </row>
    <row r="13" spans="1:17" ht="47.1" customHeight="1">
      <c r="B13" s="99" t="s">
        <v>603</v>
      </c>
      <c r="C13" s="571"/>
      <c r="D13" s="571"/>
      <c r="E13" s="571"/>
      <c r="F13" s="571"/>
      <c r="G13" s="571"/>
      <c r="H13" s="571"/>
      <c r="I13" s="571"/>
      <c r="J13" s="571"/>
      <c r="K13" s="571"/>
      <c r="L13" s="571"/>
      <c r="M13" s="571"/>
      <c r="N13" s="571"/>
      <c r="O13" s="571"/>
      <c r="P13" s="571"/>
      <c r="Q13" s="571"/>
    </row>
    <row r="14" spans="1:17" ht="27.95" customHeight="1">
      <c r="B14" s="535" t="s">
        <v>604</v>
      </c>
      <c r="C14" s="535"/>
      <c r="D14" s="535"/>
      <c r="E14" s="535"/>
      <c r="F14" s="535"/>
      <c r="G14" s="535"/>
      <c r="H14" s="535"/>
      <c r="I14" s="535"/>
      <c r="J14" s="535"/>
      <c r="K14" s="535"/>
      <c r="L14" s="535"/>
      <c r="M14" s="535"/>
      <c r="N14" s="535"/>
      <c r="O14" s="535"/>
      <c r="P14" s="535"/>
      <c r="Q14" s="535"/>
    </row>
    <row r="15" spans="1:17" ht="27.95" customHeight="1">
      <c r="B15" s="120" t="s">
        <v>304</v>
      </c>
      <c r="C15" s="571" t="s">
        <v>597</v>
      </c>
      <c r="D15" s="571"/>
      <c r="E15" s="571"/>
      <c r="F15" s="571"/>
      <c r="G15" s="571"/>
      <c r="H15" s="571"/>
      <c r="I15" s="571"/>
      <c r="J15" s="571"/>
      <c r="K15" s="571"/>
      <c r="L15" s="571"/>
      <c r="M15" s="571"/>
      <c r="N15" s="571"/>
      <c r="O15" s="571"/>
      <c r="P15" s="571"/>
      <c r="Q15" s="571"/>
    </row>
    <row r="16" spans="1:17" ht="27.95" customHeight="1">
      <c r="B16" s="99" t="s">
        <v>305</v>
      </c>
      <c r="C16" s="571"/>
      <c r="D16" s="571"/>
      <c r="E16" s="571"/>
      <c r="F16" s="571"/>
      <c r="G16" s="571"/>
      <c r="H16" s="571"/>
      <c r="I16" s="571"/>
      <c r="J16" s="571"/>
      <c r="K16" s="571"/>
      <c r="L16" s="571"/>
      <c r="M16" s="571"/>
      <c r="N16" s="571"/>
      <c r="O16" s="571"/>
      <c r="P16" s="571"/>
      <c r="Q16" s="571"/>
    </row>
    <row r="17" spans="2:17">
      <c r="B17" s="18"/>
      <c r="C17" s="83"/>
      <c r="D17" s="83"/>
      <c r="E17" s="83"/>
      <c r="F17" s="83"/>
      <c r="G17" s="83"/>
      <c r="H17" s="83"/>
      <c r="I17" s="83"/>
      <c r="J17" s="83"/>
      <c r="K17" s="83"/>
      <c r="L17" s="83"/>
      <c r="M17" s="83"/>
      <c r="N17" s="83"/>
      <c r="O17" s="83"/>
      <c r="P17" s="83"/>
      <c r="Q17" s="83"/>
    </row>
    <row r="18" spans="2:17">
      <c r="B18" s="92" t="s">
        <v>383</v>
      </c>
      <c r="C18" s="470" t="s">
        <v>605</v>
      </c>
      <c r="D18" s="470"/>
      <c r="E18" s="470"/>
      <c r="F18" s="470"/>
      <c r="G18" s="470"/>
      <c r="H18" s="470"/>
      <c r="I18" s="470"/>
      <c r="J18" s="470"/>
      <c r="K18" s="470"/>
      <c r="L18" s="470"/>
      <c r="M18" s="470"/>
      <c r="N18" s="470"/>
      <c r="O18" s="470"/>
      <c r="P18" s="470"/>
      <c r="Q18" s="470"/>
    </row>
    <row r="19" spans="2:17">
      <c r="B19" s="92" t="s">
        <v>385</v>
      </c>
      <c r="C19" s="470" t="s">
        <v>358</v>
      </c>
      <c r="D19" s="470"/>
      <c r="E19" s="470"/>
      <c r="F19" s="470"/>
      <c r="G19" s="470"/>
      <c r="H19" s="470"/>
      <c r="I19" s="470"/>
      <c r="J19" s="470"/>
      <c r="K19" s="470"/>
      <c r="L19" s="470"/>
      <c r="M19" s="470"/>
      <c r="N19" s="470"/>
      <c r="O19" s="470"/>
      <c r="P19" s="470"/>
      <c r="Q19" s="470"/>
    </row>
    <row r="20" spans="2:17">
      <c r="B20" s="92" t="s">
        <v>606</v>
      </c>
      <c r="C20" s="470"/>
      <c r="D20" s="470"/>
      <c r="E20" s="470"/>
      <c r="F20" s="470"/>
      <c r="G20" s="470"/>
      <c r="H20" s="470"/>
      <c r="I20" s="470"/>
      <c r="J20" s="470"/>
      <c r="K20" s="470"/>
      <c r="L20" s="470"/>
      <c r="M20" s="470"/>
      <c r="N20" s="470"/>
      <c r="O20" s="470"/>
      <c r="P20" s="470"/>
      <c r="Q20" s="470"/>
    </row>
  </sheetData>
  <sheetProtection algorithmName="SHA-512" hashValue="6BcyoKistjQ/dQ42uLVT8xKML2sDpTqrvu2yVUMMpULFPXfqtIVNiskwyGgnR3xzp1lRWuethqsQtN6XSokmjQ==" saltValue="sWbPWoOkWa80mEwBA1PU3Q==" spinCount="100000" sheet="1" objects="1" scenarios="1"/>
  <mergeCells count="17">
    <mergeCell ref="C20:Q20"/>
    <mergeCell ref="B6:Q6"/>
    <mergeCell ref="C7:Q9"/>
    <mergeCell ref="B10:Q10"/>
    <mergeCell ref="C11:Q13"/>
    <mergeCell ref="B14:Q14"/>
    <mergeCell ref="C15:Q16"/>
    <mergeCell ref="O4:Q4"/>
    <mergeCell ref="B4:B5"/>
    <mergeCell ref="D1:O2"/>
    <mergeCell ref="C18:Q18"/>
    <mergeCell ref="C19:Q19"/>
    <mergeCell ref="C4:E4"/>
    <mergeCell ref="F4:H4"/>
    <mergeCell ref="I4:K4"/>
    <mergeCell ref="L4:N4"/>
    <mergeCell ref="B3:Q3"/>
  </mergeCells>
  <hyperlinks>
    <hyperlink ref="A1" location="'0_Content '!A1" display="Back to content" xr:uid="{338B0A1D-AAC6-4414-BD06-9425C3BCE50D}"/>
    <hyperlink ref="A2" location="'0.1_Index'!A1" display="Index" xr:uid="{2921E2E2-E7EB-4035-816B-A6652A6A9FC5}"/>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D9BC-421D-416B-9284-884255264011}">
  <sheetPr>
    <tabColor rgb="FF004F95"/>
    <pageSetUpPr fitToPage="1"/>
  </sheetPr>
  <dimension ref="A1:Q54"/>
  <sheetViews>
    <sheetView workbookViewId="0"/>
  </sheetViews>
  <sheetFormatPr defaultColWidth="8.85546875" defaultRowHeight="15"/>
  <cols>
    <col min="2" max="2" width="39" style="7" customWidth="1"/>
    <col min="3" max="3" width="16.140625" style="7" customWidth="1"/>
    <col min="4" max="4" width="12.85546875" style="7" customWidth="1"/>
    <col min="5" max="5" width="11.140625" style="7" customWidth="1"/>
    <col min="6" max="7" width="8.85546875" style="7" bestFit="1" customWidth="1"/>
    <col min="8" max="8" width="10.42578125" style="7" customWidth="1"/>
    <col min="9" max="10" width="8.85546875" style="7" bestFit="1" customWidth="1"/>
    <col min="11" max="11" width="12.42578125" style="7" customWidth="1"/>
    <col min="12" max="12" width="11.42578125" style="7" customWidth="1"/>
    <col min="13" max="13" width="8.85546875" style="7" bestFit="1" customWidth="1"/>
    <col min="14" max="14" width="8.85546875" style="7" customWidth="1"/>
    <col min="15" max="15" width="10.42578125" style="7" bestFit="1" customWidth="1"/>
    <col min="16" max="16" width="8.85546875" style="7" bestFit="1" customWidth="1"/>
    <col min="17" max="17" width="8.85546875" style="7" customWidth="1"/>
  </cols>
  <sheetData>
    <row r="1" spans="1:17">
      <c r="A1" s="175" t="s">
        <v>17</v>
      </c>
      <c r="B1" s="321"/>
      <c r="C1" s="321"/>
      <c r="D1" s="321"/>
      <c r="E1" s="321"/>
      <c r="F1" s="321"/>
      <c r="G1" s="321"/>
      <c r="H1" s="321"/>
      <c r="I1" s="321"/>
      <c r="J1" s="321"/>
      <c r="K1" s="321"/>
      <c r="L1" s="321"/>
      <c r="M1" s="321"/>
      <c r="N1" s="321"/>
      <c r="O1" s="321"/>
      <c r="P1" s="321"/>
      <c r="Q1" s="321"/>
    </row>
    <row r="2" spans="1:17">
      <c r="A2" s="175" t="s">
        <v>328</v>
      </c>
      <c r="B2" s="321"/>
      <c r="C2" s="321"/>
      <c r="D2" s="321"/>
      <c r="E2" s="321"/>
      <c r="F2" s="321"/>
      <c r="G2" s="321"/>
      <c r="H2" s="321"/>
      <c r="I2" s="321"/>
      <c r="J2" s="321"/>
      <c r="K2" s="321"/>
      <c r="L2" s="321"/>
      <c r="M2" s="321"/>
      <c r="N2" s="321"/>
      <c r="O2" s="321"/>
      <c r="P2" s="321"/>
      <c r="Q2" s="321"/>
    </row>
    <row r="3" spans="1:17">
      <c r="B3" s="541" t="s">
        <v>306</v>
      </c>
      <c r="C3" s="541"/>
      <c r="D3" s="541"/>
      <c r="E3" s="541"/>
      <c r="F3" s="541"/>
      <c r="G3" s="541"/>
      <c r="H3" s="541"/>
      <c r="I3" s="541"/>
      <c r="J3" s="541"/>
      <c r="K3" s="541"/>
      <c r="L3" s="541"/>
      <c r="M3" s="541"/>
      <c r="N3" s="541"/>
      <c r="O3" s="541"/>
      <c r="P3" s="541"/>
      <c r="Q3" s="183"/>
    </row>
    <row r="4" spans="1:17">
      <c r="B4" s="453" t="s">
        <v>24</v>
      </c>
      <c r="C4" s="436" t="s">
        <v>330</v>
      </c>
      <c r="D4" s="437"/>
      <c r="E4" s="438"/>
      <c r="F4" s="436" t="s">
        <v>331</v>
      </c>
      <c r="G4" s="437"/>
      <c r="H4" s="438"/>
      <c r="I4" s="436" t="s">
        <v>332</v>
      </c>
      <c r="J4" s="437"/>
      <c r="K4" s="438"/>
      <c r="L4" s="436" t="s">
        <v>333</v>
      </c>
      <c r="M4" s="437"/>
      <c r="N4" s="438"/>
      <c r="O4" s="543" t="s">
        <v>158</v>
      </c>
      <c r="P4" s="439"/>
      <c r="Q4" s="439"/>
    </row>
    <row r="5" spans="1:17">
      <c r="B5" s="536"/>
      <c r="C5" s="156">
        <v>2019</v>
      </c>
      <c r="D5" s="156">
        <v>2020</v>
      </c>
      <c r="E5" s="157">
        <v>2021</v>
      </c>
      <c r="F5" s="156">
        <v>2019</v>
      </c>
      <c r="G5" s="156">
        <v>2020</v>
      </c>
      <c r="H5" s="157">
        <v>2021</v>
      </c>
      <c r="I5" s="156">
        <v>2019</v>
      </c>
      <c r="J5" s="156">
        <v>2020</v>
      </c>
      <c r="K5" s="157">
        <v>2021</v>
      </c>
      <c r="L5" s="156">
        <v>2019</v>
      </c>
      <c r="M5" s="156">
        <v>2020</v>
      </c>
      <c r="N5" s="157">
        <v>2021</v>
      </c>
      <c r="O5" s="156">
        <v>2019</v>
      </c>
      <c r="P5" s="156">
        <v>2020</v>
      </c>
      <c r="Q5" s="157">
        <v>2021</v>
      </c>
    </row>
    <row r="6" spans="1:17">
      <c r="B6" s="584" t="s">
        <v>307</v>
      </c>
      <c r="C6" s="584"/>
      <c r="D6" s="584"/>
      <c r="E6" s="584"/>
      <c r="F6" s="584"/>
      <c r="G6" s="584"/>
      <c r="H6" s="584"/>
      <c r="I6" s="584"/>
      <c r="J6" s="584"/>
      <c r="K6" s="584"/>
      <c r="L6" s="584"/>
      <c r="M6" s="584"/>
      <c r="N6" s="584"/>
      <c r="O6" s="584"/>
      <c r="P6" s="584"/>
      <c r="Q6" s="200"/>
    </row>
    <row r="7" spans="1:17" ht="26.25">
      <c r="B7" s="155" t="s">
        <v>308</v>
      </c>
      <c r="C7" s="94">
        <v>10</v>
      </c>
      <c r="D7" s="94">
        <v>24</v>
      </c>
      <c r="E7" s="94">
        <v>73</v>
      </c>
      <c r="F7" s="94">
        <v>0</v>
      </c>
      <c r="G7" s="94">
        <v>53</v>
      </c>
      <c r="H7" s="94">
        <v>45</v>
      </c>
      <c r="I7" s="92">
        <v>0</v>
      </c>
      <c r="J7" s="92">
        <v>15</v>
      </c>
      <c r="K7" s="92">
        <v>0</v>
      </c>
      <c r="L7" s="94">
        <v>18</v>
      </c>
      <c r="M7" s="94">
        <v>0</v>
      </c>
      <c r="N7" s="94">
        <v>2</v>
      </c>
      <c r="O7" s="92">
        <v>28</v>
      </c>
      <c r="P7" s="92">
        <v>92</v>
      </c>
      <c r="Q7" s="92">
        <f>N7+K7+H7+E7</f>
        <v>120</v>
      </c>
    </row>
    <row r="8" spans="1:17">
      <c r="B8" s="158" t="s">
        <v>187</v>
      </c>
      <c r="C8" s="127">
        <v>1922</v>
      </c>
      <c r="D8" s="127">
        <v>1578</v>
      </c>
      <c r="E8" s="127">
        <v>2002</v>
      </c>
      <c r="F8" s="94">
        <v>165</v>
      </c>
      <c r="G8" s="127">
        <v>1269</v>
      </c>
      <c r="H8" s="127">
        <v>434</v>
      </c>
      <c r="I8" s="94">
        <v>192</v>
      </c>
      <c r="J8" s="94">
        <v>256</v>
      </c>
      <c r="K8" s="94">
        <v>67</v>
      </c>
      <c r="L8" s="94">
        <v>55</v>
      </c>
      <c r="M8" s="94">
        <v>52</v>
      </c>
      <c r="N8" s="94">
        <v>88</v>
      </c>
      <c r="O8" s="127">
        <v>2334</v>
      </c>
      <c r="P8" s="127">
        <v>3155</v>
      </c>
      <c r="Q8" s="127">
        <f>N8+K8+H8+E8</f>
        <v>2591</v>
      </c>
    </row>
    <row r="9" spans="1:17">
      <c r="B9" s="158" t="s">
        <v>309</v>
      </c>
      <c r="C9" s="94">
        <v>9</v>
      </c>
      <c r="D9" s="94">
        <v>6</v>
      </c>
      <c r="E9" s="94">
        <v>27</v>
      </c>
      <c r="F9" s="94">
        <v>0</v>
      </c>
      <c r="G9" s="94">
        <v>23</v>
      </c>
      <c r="H9" s="94">
        <v>10</v>
      </c>
      <c r="I9" s="94">
        <v>3</v>
      </c>
      <c r="J9" s="94">
        <v>0</v>
      </c>
      <c r="K9" s="94">
        <v>4</v>
      </c>
      <c r="L9" s="94">
        <v>0</v>
      </c>
      <c r="M9" s="94">
        <v>0</v>
      </c>
      <c r="N9" s="94">
        <v>0</v>
      </c>
      <c r="O9" s="94">
        <v>12</v>
      </c>
      <c r="P9" s="94">
        <v>29</v>
      </c>
      <c r="Q9" s="94">
        <f>N9+K9+H9+E9</f>
        <v>41</v>
      </c>
    </row>
    <row r="10" spans="1:17">
      <c r="B10" s="574" t="s">
        <v>310</v>
      </c>
      <c r="C10" s="575"/>
      <c r="D10" s="575"/>
      <c r="E10" s="575"/>
      <c r="F10" s="575"/>
      <c r="G10" s="575"/>
      <c r="H10" s="575"/>
      <c r="I10" s="575"/>
      <c r="J10" s="575"/>
      <c r="K10" s="575"/>
      <c r="L10" s="575"/>
      <c r="M10" s="575"/>
      <c r="N10" s="575"/>
      <c r="O10" s="575"/>
      <c r="P10" s="576"/>
      <c r="Q10" s="200"/>
    </row>
    <row r="11" spans="1:17">
      <c r="B11" s="158" t="s">
        <v>311</v>
      </c>
      <c r="C11" s="94">
        <v>107</v>
      </c>
      <c r="D11" s="94">
        <v>98</v>
      </c>
      <c r="E11" s="94">
        <v>106</v>
      </c>
      <c r="F11" s="94">
        <v>33</v>
      </c>
      <c r="G11" s="94">
        <v>107</v>
      </c>
      <c r="H11" s="94">
        <v>185</v>
      </c>
      <c r="I11" s="94">
        <v>30</v>
      </c>
      <c r="J11" s="94">
        <v>54</v>
      </c>
      <c r="K11" s="94">
        <v>83</v>
      </c>
      <c r="L11" s="94">
        <v>8</v>
      </c>
      <c r="M11" s="94">
        <v>2</v>
      </c>
      <c r="N11" s="94">
        <v>2</v>
      </c>
      <c r="O11" s="94">
        <v>178</v>
      </c>
      <c r="P11" s="94">
        <v>261</v>
      </c>
      <c r="Q11" s="94">
        <f>N11+K11+H11+E11</f>
        <v>376</v>
      </c>
    </row>
    <row r="12" spans="1:17">
      <c r="B12" s="155" t="s">
        <v>312</v>
      </c>
      <c r="C12" s="94">
        <v>27</v>
      </c>
      <c r="D12" s="94">
        <v>35</v>
      </c>
      <c r="E12" s="94">
        <v>26</v>
      </c>
      <c r="F12" s="94">
        <v>8</v>
      </c>
      <c r="G12" s="94">
        <v>21</v>
      </c>
      <c r="H12" s="94">
        <v>54</v>
      </c>
      <c r="I12" s="94">
        <v>7</v>
      </c>
      <c r="J12" s="94">
        <v>5</v>
      </c>
      <c r="K12" s="94">
        <v>41</v>
      </c>
      <c r="L12" s="94">
        <v>6</v>
      </c>
      <c r="M12" s="94">
        <v>0</v>
      </c>
      <c r="N12" s="94">
        <v>2</v>
      </c>
      <c r="O12" s="94">
        <v>48</v>
      </c>
      <c r="P12" s="94">
        <v>61</v>
      </c>
      <c r="Q12" s="94">
        <f>N12+K12+H12+E12</f>
        <v>123</v>
      </c>
    </row>
    <row r="13" spans="1:17">
      <c r="B13" s="574" t="s">
        <v>607</v>
      </c>
      <c r="C13" s="575"/>
      <c r="D13" s="575"/>
      <c r="E13" s="575"/>
      <c r="F13" s="575"/>
      <c r="G13" s="575"/>
      <c r="H13" s="575"/>
      <c r="I13" s="575"/>
      <c r="J13" s="575"/>
      <c r="K13" s="575"/>
      <c r="L13" s="575"/>
      <c r="M13" s="575"/>
      <c r="N13" s="575"/>
      <c r="O13" s="575"/>
      <c r="P13" s="576"/>
      <c r="Q13" s="200"/>
    </row>
    <row r="14" spans="1:17" ht="25.5">
      <c r="B14" s="120" t="s">
        <v>608</v>
      </c>
      <c r="C14" s="96"/>
      <c r="D14" s="94"/>
      <c r="E14" s="103" t="s">
        <v>609</v>
      </c>
      <c r="F14" s="94"/>
      <c r="G14" s="94"/>
      <c r="H14" s="103" t="s">
        <v>609</v>
      </c>
      <c r="I14" s="94"/>
      <c r="J14" s="94"/>
      <c r="K14" s="103" t="s">
        <v>609</v>
      </c>
      <c r="L14" s="94"/>
      <c r="M14" s="94"/>
      <c r="N14" s="103" t="s">
        <v>609</v>
      </c>
      <c r="O14" s="94"/>
      <c r="P14" s="94"/>
      <c r="Q14" s="103" t="s">
        <v>609</v>
      </c>
    </row>
    <row r="15" spans="1:17" ht="25.5">
      <c r="B15" s="120" t="s">
        <v>610</v>
      </c>
      <c r="C15" s="96"/>
      <c r="D15" s="94"/>
      <c r="E15" s="117">
        <v>1</v>
      </c>
      <c r="F15" s="94"/>
      <c r="G15" s="94"/>
      <c r="H15" s="117">
        <v>1</v>
      </c>
      <c r="I15" s="94"/>
      <c r="J15" s="94"/>
      <c r="K15" s="117">
        <v>1</v>
      </c>
      <c r="L15" s="94"/>
      <c r="M15" s="94"/>
      <c r="N15" s="117">
        <v>1</v>
      </c>
      <c r="O15" s="94"/>
      <c r="P15" s="94"/>
      <c r="Q15" s="117">
        <v>1</v>
      </c>
    </row>
    <row r="16" spans="1:17">
      <c r="B16" s="63"/>
      <c r="C16" s="63"/>
      <c r="D16" s="18"/>
      <c r="E16" s="27"/>
      <c r="F16" s="18"/>
      <c r="G16" s="18"/>
      <c r="H16" s="18"/>
      <c r="I16" s="18"/>
      <c r="J16" s="18"/>
      <c r="K16" s="18"/>
      <c r="L16" s="18"/>
      <c r="M16" s="18"/>
      <c r="N16" s="18"/>
      <c r="O16" s="18"/>
      <c r="P16" s="18"/>
      <c r="Q16" s="18"/>
    </row>
    <row r="17" spans="2:17">
      <c r="B17" s="136" t="s">
        <v>383</v>
      </c>
      <c r="C17" s="470" t="s">
        <v>611</v>
      </c>
      <c r="D17" s="470"/>
      <c r="E17" s="470"/>
      <c r="F17" s="470"/>
      <c r="G17" s="470"/>
      <c r="H17" s="470"/>
      <c r="I17" s="470"/>
      <c r="J17" s="470"/>
      <c r="K17" s="470"/>
      <c r="L17" s="470"/>
      <c r="M17" s="470"/>
      <c r="N17" s="470"/>
      <c r="O17" s="470"/>
      <c r="P17" s="470"/>
      <c r="Q17" s="470"/>
    </row>
    <row r="18" spans="2:17">
      <c r="B18" s="136" t="s">
        <v>385</v>
      </c>
      <c r="C18" s="470" t="s">
        <v>358</v>
      </c>
      <c r="D18" s="470"/>
      <c r="E18" s="470"/>
      <c r="F18" s="470"/>
      <c r="G18" s="470"/>
      <c r="H18" s="470"/>
      <c r="I18" s="470"/>
      <c r="J18" s="470"/>
      <c r="K18" s="470"/>
      <c r="L18" s="470"/>
      <c r="M18" s="470"/>
      <c r="N18" s="470"/>
      <c r="O18" s="470"/>
      <c r="P18" s="470"/>
      <c r="Q18" s="470"/>
    </row>
    <row r="19" spans="2:17" ht="14.45" customHeight="1">
      <c r="B19" s="136" t="s">
        <v>387</v>
      </c>
      <c r="C19" s="470"/>
      <c r="D19" s="470"/>
      <c r="E19" s="470"/>
      <c r="F19" s="470"/>
      <c r="G19" s="470"/>
      <c r="H19" s="470"/>
      <c r="I19" s="470"/>
      <c r="J19" s="470"/>
      <c r="K19" s="470"/>
      <c r="L19" s="470"/>
      <c r="M19" s="470"/>
      <c r="N19" s="470"/>
      <c r="O19" s="470"/>
      <c r="P19" s="470"/>
      <c r="Q19" s="470"/>
    </row>
    <row r="20" spans="2:17">
      <c r="B20" s="304"/>
      <c r="C20" s="19"/>
      <c r="D20" s="19"/>
      <c r="E20" s="19"/>
      <c r="F20" s="19"/>
      <c r="G20" s="19"/>
      <c r="H20" s="19"/>
      <c r="I20" s="19"/>
      <c r="J20" s="19"/>
      <c r="K20" s="19"/>
      <c r="L20" s="19"/>
      <c r="M20" s="19"/>
      <c r="N20" s="19"/>
      <c r="O20" s="19"/>
      <c r="P20" s="19"/>
      <c r="Q20" s="19"/>
    </row>
    <row r="21" spans="2:17">
      <c r="B21" s="17"/>
      <c r="C21" s="19"/>
      <c r="D21" s="19"/>
      <c r="E21" s="19"/>
      <c r="F21" s="19"/>
      <c r="G21" s="19"/>
      <c r="H21" s="19"/>
      <c r="I21" s="19"/>
      <c r="J21" s="19"/>
      <c r="K21" s="19"/>
      <c r="L21" s="19"/>
      <c r="M21" s="19"/>
      <c r="N21" s="19"/>
      <c r="O21" s="19"/>
      <c r="P21" s="19"/>
      <c r="Q21" s="19"/>
    </row>
    <row r="22" spans="2:17">
      <c r="B22" s="541" t="s">
        <v>316</v>
      </c>
      <c r="C22" s="541"/>
      <c r="D22" s="541"/>
      <c r="E22" s="541"/>
      <c r="F22" s="541"/>
      <c r="G22" s="541"/>
      <c r="H22" s="541"/>
      <c r="I22" s="541"/>
      <c r="J22" s="541"/>
      <c r="K22" s="541"/>
      <c r="L22" s="541"/>
      <c r="M22" s="541"/>
      <c r="N22" s="541"/>
      <c r="O22" s="541"/>
      <c r="P22" s="541"/>
      <c r="Q22" s="183"/>
    </row>
    <row r="23" spans="2:17">
      <c r="B23" s="453" t="s">
        <v>24</v>
      </c>
      <c r="C23" s="436" t="s">
        <v>330</v>
      </c>
      <c r="D23" s="437"/>
      <c r="E23" s="438"/>
      <c r="F23" s="436" t="s">
        <v>331</v>
      </c>
      <c r="G23" s="437"/>
      <c r="H23" s="438"/>
      <c r="I23" s="436" t="s">
        <v>332</v>
      </c>
      <c r="J23" s="437"/>
      <c r="K23" s="438"/>
      <c r="L23" s="436" t="s">
        <v>333</v>
      </c>
      <c r="M23" s="437"/>
      <c r="N23" s="438"/>
      <c r="O23" s="543" t="s">
        <v>158</v>
      </c>
      <c r="P23" s="439"/>
      <c r="Q23" s="439"/>
    </row>
    <row r="24" spans="2:17">
      <c r="B24" s="453"/>
      <c r="C24" s="156">
        <v>2019</v>
      </c>
      <c r="D24" s="156">
        <v>2020</v>
      </c>
      <c r="E24" s="157">
        <v>2021</v>
      </c>
      <c r="F24" s="156">
        <v>2019</v>
      </c>
      <c r="G24" s="156">
        <v>2020</v>
      </c>
      <c r="H24" s="157">
        <v>2021</v>
      </c>
      <c r="I24" s="156">
        <v>2019</v>
      </c>
      <c r="J24" s="156">
        <v>2020</v>
      </c>
      <c r="K24" s="157">
        <v>2021</v>
      </c>
      <c r="L24" s="156">
        <v>2019</v>
      </c>
      <c r="M24" s="156">
        <v>2020</v>
      </c>
      <c r="N24" s="157">
        <v>2021</v>
      </c>
      <c r="O24" s="156">
        <v>2019</v>
      </c>
      <c r="P24" s="156">
        <v>2020</v>
      </c>
      <c r="Q24" s="157">
        <v>2021</v>
      </c>
    </row>
    <row r="25" spans="2:17">
      <c r="B25" s="103" t="s">
        <v>612</v>
      </c>
      <c r="C25" s="103">
        <v>47</v>
      </c>
      <c r="D25" s="94">
        <v>47</v>
      </c>
      <c r="E25" s="94">
        <v>47</v>
      </c>
      <c r="F25" s="94">
        <v>47</v>
      </c>
      <c r="G25" s="94">
        <v>47</v>
      </c>
      <c r="H25" s="94">
        <v>47</v>
      </c>
      <c r="I25" s="94">
        <v>47</v>
      </c>
      <c r="J25" s="94">
        <v>47</v>
      </c>
      <c r="K25" s="94">
        <v>47</v>
      </c>
      <c r="L25" s="94">
        <v>47</v>
      </c>
      <c r="M25" s="94">
        <v>47</v>
      </c>
      <c r="N25" s="94">
        <v>47</v>
      </c>
      <c r="O25" s="94">
        <v>47</v>
      </c>
      <c r="P25" s="94">
        <v>47</v>
      </c>
      <c r="Q25" s="94">
        <v>47</v>
      </c>
    </row>
    <row r="26" spans="2:17">
      <c r="B26" s="103" t="s">
        <v>613</v>
      </c>
      <c r="C26" s="103">
        <v>151</v>
      </c>
      <c r="D26" s="94">
        <v>162</v>
      </c>
      <c r="E26" s="94">
        <v>164</v>
      </c>
      <c r="F26" s="94">
        <v>151</v>
      </c>
      <c r="G26" s="94">
        <v>162</v>
      </c>
      <c r="H26" s="94">
        <v>164</v>
      </c>
      <c r="I26" s="94">
        <v>151</v>
      </c>
      <c r="J26" s="94">
        <v>162</v>
      </c>
      <c r="K26" s="94">
        <v>164</v>
      </c>
      <c r="L26" s="94">
        <v>151</v>
      </c>
      <c r="M26" s="94">
        <v>162</v>
      </c>
      <c r="N26" s="94">
        <v>164</v>
      </c>
      <c r="O26" s="94">
        <v>151</v>
      </c>
      <c r="P26" s="94">
        <v>162</v>
      </c>
      <c r="Q26" s="94">
        <v>164</v>
      </c>
    </row>
    <row r="27" spans="2:17" ht="39.75">
      <c r="B27" s="376" t="s">
        <v>675</v>
      </c>
      <c r="C27" s="94">
        <v>23</v>
      </c>
      <c r="D27" s="94">
        <v>24</v>
      </c>
      <c r="E27" s="94">
        <v>24</v>
      </c>
      <c r="F27" s="94">
        <v>8</v>
      </c>
      <c r="G27" s="94">
        <v>11</v>
      </c>
      <c r="H27" s="94">
        <v>11</v>
      </c>
      <c r="I27" s="94">
        <v>0</v>
      </c>
      <c r="J27" s="94">
        <v>0</v>
      </c>
      <c r="K27" s="94">
        <v>1</v>
      </c>
      <c r="L27" s="94">
        <v>4</v>
      </c>
      <c r="M27" s="94">
        <v>3</v>
      </c>
      <c r="N27" s="94">
        <v>2</v>
      </c>
      <c r="O27" s="94">
        <v>35</v>
      </c>
      <c r="P27" s="94">
        <v>38</v>
      </c>
      <c r="Q27" s="94">
        <v>38</v>
      </c>
    </row>
    <row r="28" spans="2:17">
      <c r="B28" s="18"/>
      <c r="C28" s="18"/>
      <c r="D28" s="18"/>
      <c r="E28" s="18"/>
      <c r="F28" s="18"/>
      <c r="G28" s="18"/>
      <c r="H28" s="18"/>
      <c r="I28" s="18"/>
      <c r="J28" s="18"/>
      <c r="K28" s="18"/>
      <c r="L28" s="18"/>
      <c r="M28" s="18"/>
      <c r="N28" s="18"/>
      <c r="O28" s="18"/>
      <c r="P28" s="18"/>
      <c r="Q28" s="18"/>
    </row>
    <row r="29" spans="2:17">
      <c r="B29" s="136" t="s">
        <v>383</v>
      </c>
      <c r="C29" s="585" t="s">
        <v>614</v>
      </c>
      <c r="D29" s="585"/>
      <c r="E29" s="585"/>
      <c r="F29" s="585"/>
      <c r="G29" s="585"/>
      <c r="H29" s="585"/>
      <c r="I29" s="585"/>
      <c r="J29" s="585"/>
      <c r="K29" s="585"/>
      <c r="L29" s="585"/>
      <c r="M29" s="585"/>
      <c r="N29" s="585"/>
      <c r="O29" s="585"/>
      <c r="P29" s="585"/>
      <c r="Q29" s="585"/>
    </row>
    <row r="30" spans="2:17">
      <c r="B30" s="136" t="s">
        <v>385</v>
      </c>
      <c r="C30" s="585"/>
      <c r="D30" s="585"/>
      <c r="E30" s="585"/>
      <c r="F30" s="585"/>
      <c r="G30" s="585"/>
      <c r="H30" s="585"/>
      <c r="I30" s="585"/>
      <c r="J30" s="585"/>
      <c r="K30" s="585"/>
      <c r="L30" s="585"/>
      <c r="M30" s="585"/>
      <c r="N30" s="585"/>
      <c r="O30" s="585"/>
      <c r="P30" s="585"/>
      <c r="Q30" s="585"/>
    </row>
    <row r="31" spans="2:17" ht="14.45" customHeight="1">
      <c r="B31" s="136" t="s">
        <v>387</v>
      </c>
      <c r="C31" s="585"/>
      <c r="D31" s="585"/>
      <c r="E31" s="585"/>
      <c r="F31" s="585"/>
      <c r="G31" s="585"/>
      <c r="H31" s="585"/>
      <c r="I31" s="585"/>
      <c r="J31" s="585"/>
      <c r="K31" s="585"/>
      <c r="L31" s="585"/>
      <c r="M31" s="585"/>
      <c r="N31" s="585"/>
      <c r="O31" s="585"/>
      <c r="P31" s="585"/>
      <c r="Q31" s="585"/>
    </row>
    <row r="32" spans="2:17">
      <c r="B32" s="17"/>
      <c r="C32" s="19"/>
      <c r="D32" s="19"/>
      <c r="E32" s="19"/>
      <c r="F32" s="19"/>
      <c r="G32" s="19"/>
      <c r="H32" s="19"/>
      <c r="I32" s="19"/>
      <c r="J32" s="19"/>
      <c r="K32" s="19"/>
      <c r="L32" s="19"/>
      <c r="M32" s="19"/>
      <c r="N32" s="19"/>
      <c r="O32" s="19"/>
      <c r="P32" s="19"/>
      <c r="Q32" s="19"/>
    </row>
    <row r="33" spans="2:17">
      <c r="B33" s="17"/>
      <c r="C33" s="19"/>
      <c r="D33" s="19"/>
      <c r="E33" s="19"/>
      <c r="F33" s="19"/>
      <c r="G33" s="19"/>
      <c r="H33" s="19"/>
      <c r="I33" s="19"/>
      <c r="J33" s="19"/>
      <c r="K33" s="19"/>
      <c r="L33" s="19"/>
      <c r="M33" s="19"/>
      <c r="N33" s="19"/>
      <c r="O33" s="19"/>
      <c r="P33" s="19"/>
      <c r="Q33" s="19"/>
    </row>
    <row r="34" spans="2:17">
      <c r="B34" s="538" t="s">
        <v>320</v>
      </c>
      <c r="C34" s="539"/>
      <c r="D34" s="539"/>
      <c r="E34" s="539"/>
      <c r="F34" s="539"/>
      <c r="G34" s="539"/>
      <c r="H34" s="539"/>
      <c r="I34" s="539"/>
      <c r="J34" s="539"/>
      <c r="K34" s="539"/>
      <c r="L34" s="540"/>
      <c r="M34"/>
      <c r="N34"/>
      <c r="O34"/>
      <c r="P34"/>
      <c r="Q34"/>
    </row>
    <row r="35" spans="2:17">
      <c r="B35" s="197"/>
      <c r="C35" s="436" t="s">
        <v>330</v>
      </c>
      <c r="D35" s="438"/>
      <c r="E35" s="436" t="s">
        <v>331</v>
      </c>
      <c r="F35" s="438"/>
      <c r="G35" s="436" t="s">
        <v>332</v>
      </c>
      <c r="H35" s="438"/>
      <c r="I35" s="436" t="s">
        <v>333</v>
      </c>
      <c r="J35" s="438"/>
      <c r="K35" s="436" t="s">
        <v>158</v>
      </c>
      <c r="L35" s="438"/>
      <c r="M35"/>
      <c r="N35"/>
      <c r="O35"/>
      <c r="P35"/>
      <c r="Q35"/>
    </row>
    <row r="36" spans="2:17">
      <c r="B36" s="197"/>
      <c r="C36" s="586" t="s">
        <v>615</v>
      </c>
      <c r="D36" s="587"/>
      <c r="E36" s="586" t="s">
        <v>615</v>
      </c>
      <c r="F36" s="587"/>
      <c r="G36" s="586" t="s">
        <v>615</v>
      </c>
      <c r="H36" s="587"/>
      <c r="I36" s="586" t="s">
        <v>615</v>
      </c>
      <c r="J36" s="587"/>
      <c r="K36" s="586" t="s">
        <v>615</v>
      </c>
      <c r="L36" s="587"/>
      <c r="M36"/>
      <c r="N36"/>
      <c r="O36"/>
      <c r="P36"/>
      <c r="Q36"/>
    </row>
    <row r="37" spans="2:17" ht="38.25">
      <c r="B37" s="98" t="s">
        <v>321</v>
      </c>
      <c r="C37" s="577">
        <v>1602</v>
      </c>
      <c r="D37" s="577"/>
      <c r="E37" s="577">
        <v>732</v>
      </c>
      <c r="F37" s="577"/>
      <c r="G37" s="577">
        <v>212</v>
      </c>
      <c r="H37" s="577"/>
      <c r="I37" s="577">
        <v>635</v>
      </c>
      <c r="J37" s="577"/>
      <c r="K37" s="577">
        <v>3181</v>
      </c>
      <c r="L37" s="577"/>
      <c r="M37"/>
      <c r="N37"/>
      <c r="O37"/>
      <c r="P37"/>
      <c r="Q37"/>
    </row>
    <row r="38" spans="2:17">
      <c r="B38" s="17"/>
      <c r="C38" s="19"/>
      <c r="D38" s="19"/>
      <c r="E38" s="19"/>
      <c r="F38" s="19"/>
      <c r="G38" s="19"/>
      <c r="H38" s="19"/>
      <c r="I38" s="19"/>
      <c r="J38" s="19"/>
      <c r="K38" s="19"/>
      <c r="L38" s="19"/>
      <c r="M38" s="19"/>
      <c r="N38" s="19"/>
      <c r="O38" s="19"/>
      <c r="P38" s="19"/>
      <c r="Q38" s="19"/>
    </row>
    <row r="39" spans="2:17">
      <c r="B39" s="136" t="s">
        <v>383</v>
      </c>
      <c r="C39" s="578" t="s">
        <v>616</v>
      </c>
      <c r="D39" s="579"/>
      <c r="E39" s="579"/>
      <c r="F39" s="579"/>
      <c r="G39" s="579"/>
      <c r="H39" s="579"/>
      <c r="I39" s="579"/>
      <c r="J39" s="579"/>
      <c r="K39" s="579"/>
      <c r="L39" s="579"/>
      <c r="M39" s="579"/>
      <c r="N39" s="579"/>
      <c r="O39" s="579"/>
      <c r="P39" s="580"/>
      <c r="Q39" s="201"/>
    </row>
    <row r="40" spans="2:17">
      <c r="B40" s="136" t="s">
        <v>385</v>
      </c>
      <c r="C40" s="578"/>
      <c r="D40" s="579"/>
      <c r="E40" s="579"/>
      <c r="F40" s="579"/>
      <c r="G40" s="579"/>
      <c r="H40" s="579"/>
      <c r="I40" s="579"/>
      <c r="J40" s="579"/>
      <c r="K40" s="579"/>
      <c r="L40" s="579"/>
      <c r="M40" s="579"/>
      <c r="N40" s="579"/>
      <c r="O40" s="579"/>
      <c r="P40" s="580"/>
      <c r="Q40" s="201"/>
    </row>
    <row r="41" spans="2:17" ht="48.95" customHeight="1">
      <c r="B41" s="136" t="s">
        <v>387</v>
      </c>
      <c r="C41" s="581" t="s">
        <v>617</v>
      </c>
      <c r="D41" s="582"/>
      <c r="E41" s="582"/>
      <c r="F41" s="582"/>
      <c r="G41" s="582"/>
      <c r="H41" s="582"/>
      <c r="I41" s="582"/>
      <c r="J41" s="582"/>
      <c r="K41" s="582"/>
      <c r="L41" s="582"/>
      <c r="M41" s="582"/>
      <c r="N41" s="582"/>
      <c r="O41" s="582"/>
      <c r="P41" s="583"/>
      <c r="Q41" s="202"/>
    </row>
    <row r="42" spans="2:17">
      <c r="B42" s="17"/>
      <c r="C42" s="19"/>
      <c r="D42" s="19"/>
      <c r="E42" s="19"/>
      <c r="F42" s="19"/>
      <c r="G42" s="19"/>
      <c r="H42" s="19"/>
      <c r="I42" s="19"/>
      <c r="J42" s="19"/>
      <c r="K42" s="19"/>
      <c r="L42" s="19"/>
      <c r="M42" s="19"/>
      <c r="N42" s="19"/>
      <c r="O42" s="19"/>
      <c r="P42" s="19"/>
      <c r="Q42" s="19"/>
    </row>
    <row r="43" spans="2:17">
      <c r="B43" s="17"/>
      <c r="C43" s="19"/>
      <c r="D43" s="19"/>
      <c r="E43" s="19"/>
      <c r="F43" s="19"/>
      <c r="G43" s="19"/>
      <c r="H43" s="19"/>
      <c r="I43" s="19"/>
      <c r="J43" s="19"/>
      <c r="K43" s="19"/>
      <c r="L43" s="19"/>
      <c r="M43" s="19"/>
      <c r="N43" s="19"/>
      <c r="O43" s="19"/>
      <c r="P43" s="19"/>
      <c r="Q43" s="19"/>
    </row>
    <row r="44" spans="2:17">
      <c r="B44" s="211" t="s">
        <v>322</v>
      </c>
      <c r="C44" s="212"/>
      <c r="D44" s="212"/>
      <c r="E44" s="212"/>
      <c r="F44" s="212"/>
      <c r="G44" s="212"/>
      <c r="H44" s="212"/>
      <c r="I44" s="212"/>
      <c r="J44" s="212"/>
      <c r="K44" s="212"/>
      <c r="L44" s="212"/>
      <c r="M44" s="213"/>
      <c r="N44" s="213"/>
      <c r="O44" s="213"/>
      <c r="P44" s="214"/>
      <c r="Q44" s="215"/>
    </row>
    <row r="45" spans="2:17">
      <c r="B45" s="197" t="s">
        <v>24</v>
      </c>
      <c r="C45" s="436" t="s">
        <v>330</v>
      </c>
      <c r="D45" s="438"/>
      <c r="E45" s="436" t="s">
        <v>331</v>
      </c>
      <c r="F45" s="438"/>
      <c r="G45" s="436" t="s">
        <v>332</v>
      </c>
      <c r="H45" s="438"/>
      <c r="I45" s="436" t="s">
        <v>333</v>
      </c>
      <c r="J45" s="438"/>
      <c r="K45" s="436" t="s">
        <v>158</v>
      </c>
      <c r="L45" s="437"/>
      <c r="M45"/>
      <c r="N45"/>
      <c r="O45"/>
      <c r="P45"/>
      <c r="Q45"/>
    </row>
    <row r="46" spans="2:17">
      <c r="B46" s="197"/>
      <c r="C46" s="156">
        <v>2020</v>
      </c>
      <c r="D46" s="157">
        <v>2021</v>
      </c>
      <c r="E46" s="156">
        <v>2020</v>
      </c>
      <c r="F46" s="157">
        <v>2021</v>
      </c>
      <c r="G46" s="156">
        <v>2020</v>
      </c>
      <c r="H46" s="157">
        <v>2021</v>
      </c>
      <c r="I46" s="156">
        <v>2020</v>
      </c>
      <c r="J46" s="157">
        <v>2021</v>
      </c>
      <c r="K46" s="156">
        <v>2020</v>
      </c>
      <c r="L46" s="157">
        <v>2021</v>
      </c>
      <c r="M46"/>
      <c r="N46"/>
      <c r="O46"/>
      <c r="P46"/>
      <c r="Q46"/>
    </row>
    <row r="47" spans="2:17">
      <c r="B47" s="572" t="s">
        <v>322</v>
      </c>
      <c r="C47" s="573"/>
      <c r="D47" s="573"/>
      <c r="E47" s="573"/>
      <c r="F47" s="573"/>
      <c r="G47" s="573"/>
      <c r="H47" s="573"/>
      <c r="I47" s="573"/>
      <c r="J47" s="573"/>
      <c r="K47" s="573"/>
      <c r="L47" s="573"/>
      <c r="M47"/>
      <c r="N47"/>
      <c r="O47"/>
      <c r="P47"/>
      <c r="Q47"/>
    </row>
    <row r="48" spans="2:17">
      <c r="B48" s="103" t="s">
        <v>323</v>
      </c>
      <c r="C48" s="87">
        <v>1147393.8</v>
      </c>
      <c r="D48" s="87">
        <v>1848659.79</v>
      </c>
      <c r="E48" s="87">
        <v>265386.49</v>
      </c>
      <c r="F48" s="87">
        <v>30245.74</v>
      </c>
      <c r="G48" s="87">
        <v>10526.26</v>
      </c>
      <c r="H48" s="87">
        <v>976658.76</v>
      </c>
      <c r="I48" s="87">
        <v>29568.080000000002</v>
      </c>
      <c r="J48" s="87">
        <v>6565.83</v>
      </c>
      <c r="K48" s="87">
        <v>1452874.62</v>
      </c>
      <c r="L48" s="60">
        <v>2862130.12</v>
      </c>
      <c r="M48" s="218"/>
      <c r="N48" s="218"/>
      <c r="O48"/>
      <c r="P48"/>
      <c r="Q48"/>
    </row>
    <row r="49" spans="2:17">
      <c r="B49" s="103" t="s">
        <v>324</v>
      </c>
      <c r="C49" s="87">
        <v>1040535.02</v>
      </c>
      <c r="D49" s="87">
        <v>1613669.06</v>
      </c>
      <c r="E49" s="87">
        <v>264273.23</v>
      </c>
      <c r="F49" s="87">
        <v>19927.95</v>
      </c>
      <c r="G49" s="87">
        <v>10526.26</v>
      </c>
      <c r="H49" s="87">
        <v>561736.02</v>
      </c>
      <c r="I49" s="87">
        <v>90</v>
      </c>
      <c r="J49" s="87">
        <v>6565.83</v>
      </c>
      <c r="K49" s="87">
        <v>1315424.51</v>
      </c>
      <c r="L49" s="60">
        <v>2201898.86</v>
      </c>
      <c r="M49" s="218"/>
      <c r="N49" s="218"/>
      <c r="O49"/>
      <c r="P49"/>
      <c r="Q49"/>
    </row>
    <row r="50" spans="2:17">
      <c r="B50" s="18"/>
      <c r="C50" s="18"/>
      <c r="D50" s="18"/>
      <c r="E50" s="18"/>
      <c r="F50" s="18"/>
      <c r="G50" s="18"/>
      <c r="H50" s="18"/>
      <c r="I50" s="18"/>
      <c r="J50" s="18"/>
      <c r="K50" s="18"/>
      <c r="L50" s="18"/>
      <c r="M50"/>
      <c r="N50"/>
      <c r="O50"/>
      <c r="P50"/>
      <c r="Q50"/>
    </row>
    <row r="51" spans="2:17">
      <c r="B51" s="136" t="s">
        <v>383</v>
      </c>
      <c r="C51" s="528" t="s">
        <v>618</v>
      </c>
      <c r="D51" s="529"/>
      <c r="E51" s="529"/>
      <c r="F51" s="529"/>
      <c r="G51" s="529"/>
      <c r="H51" s="529"/>
      <c r="I51" s="529"/>
      <c r="J51" s="529"/>
      <c r="K51" s="529"/>
      <c r="L51" s="529"/>
      <c r="M51"/>
      <c r="N51"/>
      <c r="O51"/>
      <c r="P51"/>
      <c r="Q51"/>
    </row>
    <row r="52" spans="2:17">
      <c r="B52" s="136" t="s">
        <v>385</v>
      </c>
      <c r="C52" s="528"/>
      <c r="D52" s="529"/>
      <c r="E52" s="529"/>
      <c r="F52" s="529"/>
      <c r="G52" s="529"/>
      <c r="H52" s="529"/>
      <c r="I52" s="529"/>
      <c r="J52" s="529"/>
      <c r="K52" s="529"/>
      <c r="L52" s="529"/>
      <c r="M52"/>
      <c r="N52"/>
      <c r="O52"/>
      <c r="P52"/>
      <c r="Q52"/>
    </row>
    <row r="53" spans="2:17" ht="48" customHeight="1">
      <c r="B53" s="136" t="s">
        <v>387</v>
      </c>
      <c r="C53" s="554" t="s">
        <v>619</v>
      </c>
      <c r="D53" s="555"/>
      <c r="E53" s="555"/>
      <c r="F53" s="555"/>
      <c r="G53" s="555"/>
      <c r="H53" s="555"/>
      <c r="I53" s="555"/>
      <c r="J53" s="555"/>
      <c r="K53" s="555"/>
      <c r="L53" s="555"/>
      <c r="M53"/>
      <c r="N53"/>
      <c r="O53"/>
      <c r="P53"/>
      <c r="Q53"/>
    </row>
    <row r="54" spans="2:17">
      <c r="B54" s="17"/>
      <c r="C54" s="19"/>
      <c r="D54" s="19"/>
      <c r="E54" s="19"/>
      <c r="F54" s="19"/>
      <c r="G54" s="19"/>
      <c r="H54" s="19"/>
      <c r="I54" s="19"/>
      <c r="J54" s="19"/>
      <c r="K54" s="19"/>
      <c r="L54" s="19"/>
      <c r="M54"/>
      <c r="N54"/>
      <c r="O54"/>
      <c r="P54"/>
      <c r="Q54"/>
    </row>
  </sheetData>
  <sheetProtection algorithmName="SHA-512" hashValue="NSw5Q+OceIlQ+78ARKBjEqTaK5v8tc5tLdEZkqU6A8vHrnZm0gEBgs1sWgbNsLY+IdA+AnqvA1UewTnQN+8vqg==" saltValue="hsCFYf6BBX0Z+P3xmS4eHQ==" spinCount="100000" sheet="1" objects="1" scenarios="1"/>
  <mergeCells count="51">
    <mergeCell ref="C29:Q29"/>
    <mergeCell ref="C30:Q30"/>
    <mergeCell ref="C31:Q31"/>
    <mergeCell ref="C36:D36"/>
    <mergeCell ref="E36:F36"/>
    <mergeCell ref="G36:H36"/>
    <mergeCell ref="I36:J36"/>
    <mergeCell ref="K36:L36"/>
    <mergeCell ref="B4:B5"/>
    <mergeCell ref="C4:E4"/>
    <mergeCell ref="F4:H4"/>
    <mergeCell ref="I4:K4"/>
    <mergeCell ref="L4:N4"/>
    <mergeCell ref="B6:P6"/>
    <mergeCell ref="B23:B24"/>
    <mergeCell ref="C23:E23"/>
    <mergeCell ref="F23:H23"/>
    <mergeCell ref="I23:K23"/>
    <mergeCell ref="L23:N23"/>
    <mergeCell ref="O23:Q23"/>
    <mergeCell ref="C17:Q17"/>
    <mergeCell ref="C18:Q18"/>
    <mergeCell ref="C19:Q19"/>
    <mergeCell ref="C39:P39"/>
    <mergeCell ref="C40:P40"/>
    <mergeCell ref="C41:P41"/>
    <mergeCell ref="C45:D45"/>
    <mergeCell ref="E45:F45"/>
    <mergeCell ref="G45:H45"/>
    <mergeCell ref="B3:P3"/>
    <mergeCell ref="B10:P10"/>
    <mergeCell ref="B13:P13"/>
    <mergeCell ref="B22:P22"/>
    <mergeCell ref="C37:D37"/>
    <mergeCell ref="E37:F37"/>
    <mergeCell ref="G37:H37"/>
    <mergeCell ref="I37:J37"/>
    <mergeCell ref="K37:L37"/>
    <mergeCell ref="C35:D35"/>
    <mergeCell ref="I35:J35"/>
    <mergeCell ref="B34:L34"/>
    <mergeCell ref="K35:L35"/>
    <mergeCell ref="E35:F35"/>
    <mergeCell ref="G35:H35"/>
    <mergeCell ref="O4:Q4"/>
    <mergeCell ref="C53:L53"/>
    <mergeCell ref="I45:J45"/>
    <mergeCell ref="K45:L45"/>
    <mergeCell ref="B47:L47"/>
    <mergeCell ref="C51:L51"/>
    <mergeCell ref="C52:L52"/>
  </mergeCells>
  <phoneticPr fontId="107" type="noConversion"/>
  <hyperlinks>
    <hyperlink ref="A1" location="'0_Content '!A1" display="Back to content" xr:uid="{36F3A155-83E4-4410-BE25-FE48F135C367}"/>
    <hyperlink ref="A2" location="'0.1_Index'!A1" display="Index" xr:uid="{65EA1BD6-37DC-4457-ADD9-3EC965755970}"/>
  </hyperlinks>
  <pageMargins left="0.7" right="0.7" top="0.75" bottom="0.75" header="0.3" footer="0.3"/>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E9952-0CC1-47CC-97D2-18086D01FADB}">
  <sheetPr>
    <tabColor rgb="FF004F95"/>
  </sheetPr>
  <dimension ref="A1:Q11"/>
  <sheetViews>
    <sheetView workbookViewId="0"/>
  </sheetViews>
  <sheetFormatPr defaultColWidth="8.85546875" defaultRowHeight="15"/>
  <cols>
    <col min="1" max="1" width="4.140625" style="163" customWidth="1"/>
    <col min="2" max="2" width="25.140625" style="163" customWidth="1"/>
    <col min="3" max="5" width="13.85546875" style="163" customWidth="1"/>
    <col min="6" max="6" width="22.42578125" style="163" customWidth="1"/>
    <col min="7" max="17" width="13.85546875" customWidth="1"/>
  </cols>
  <sheetData>
    <row r="1" spans="1:17">
      <c r="A1" s="175" t="s">
        <v>17</v>
      </c>
      <c r="B1" s="321"/>
      <c r="C1" s="4"/>
      <c r="D1" s="4"/>
      <c r="E1" s="4"/>
      <c r="F1" s="4"/>
      <c r="G1" s="4"/>
      <c r="H1" s="4"/>
      <c r="I1" s="4"/>
      <c r="J1" s="4"/>
      <c r="K1" s="4"/>
      <c r="L1" s="4"/>
      <c r="M1" s="4"/>
      <c r="N1" s="4"/>
      <c r="O1" s="4"/>
      <c r="P1" s="4"/>
      <c r="Q1" s="4"/>
    </row>
    <row r="2" spans="1:17">
      <c r="A2" s="175" t="s">
        <v>328</v>
      </c>
      <c r="B2" s="321"/>
      <c r="C2" s="321"/>
      <c r="D2" s="321"/>
      <c r="E2" s="321"/>
      <c r="F2" s="321"/>
    </row>
    <row r="3" spans="1:17">
      <c r="A3" s="321"/>
      <c r="B3" s="321"/>
      <c r="C3" s="321"/>
      <c r="D3" s="321"/>
      <c r="E3" s="321"/>
      <c r="F3" s="321"/>
    </row>
    <row r="4" spans="1:17">
      <c r="A4" s="321"/>
      <c r="B4" s="562" t="s">
        <v>326</v>
      </c>
      <c r="C4" s="435"/>
      <c r="D4" s="435"/>
      <c r="E4" s="435"/>
      <c r="F4" s="435"/>
      <c r="G4" s="435"/>
      <c r="H4" s="435"/>
      <c r="I4" s="435"/>
      <c r="J4" s="435"/>
      <c r="K4" s="435"/>
      <c r="L4" s="435"/>
      <c r="M4" s="435"/>
      <c r="N4" s="435"/>
      <c r="O4" s="435"/>
      <c r="P4" s="435"/>
      <c r="Q4" s="435"/>
    </row>
    <row r="5" spans="1:17">
      <c r="A5" s="321"/>
      <c r="B5" s="453" t="s">
        <v>24</v>
      </c>
      <c r="C5" s="436" t="s">
        <v>330</v>
      </c>
      <c r="D5" s="437"/>
      <c r="E5" s="438"/>
      <c r="F5" s="436" t="s">
        <v>331</v>
      </c>
      <c r="G5" s="437"/>
      <c r="H5" s="438"/>
      <c r="I5" s="436" t="s">
        <v>332</v>
      </c>
      <c r="J5" s="437"/>
      <c r="K5" s="438"/>
      <c r="L5" s="436" t="s">
        <v>333</v>
      </c>
      <c r="M5" s="437"/>
      <c r="N5" s="438"/>
      <c r="O5" s="543" t="s">
        <v>158</v>
      </c>
      <c r="P5" s="439"/>
      <c r="Q5" s="439"/>
    </row>
    <row r="6" spans="1:17">
      <c r="A6" s="321"/>
      <c r="B6" s="453"/>
      <c r="C6" s="84" t="s">
        <v>391</v>
      </c>
      <c r="D6" s="84" t="s">
        <v>392</v>
      </c>
      <c r="E6" s="85" t="s">
        <v>393</v>
      </c>
      <c r="F6" s="84" t="s">
        <v>391</v>
      </c>
      <c r="G6" s="84" t="s">
        <v>392</v>
      </c>
      <c r="H6" s="85" t="s">
        <v>393</v>
      </c>
      <c r="I6" s="84" t="s">
        <v>391</v>
      </c>
      <c r="J6" s="84" t="s">
        <v>392</v>
      </c>
      <c r="K6" s="85" t="s">
        <v>393</v>
      </c>
      <c r="L6" s="84" t="s">
        <v>391</v>
      </c>
      <c r="M6" s="84" t="s">
        <v>392</v>
      </c>
      <c r="N6" s="85" t="s">
        <v>393</v>
      </c>
      <c r="O6" s="84" t="s">
        <v>391</v>
      </c>
      <c r="P6" s="84" t="s">
        <v>392</v>
      </c>
      <c r="Q6" s="85" t="s">
        <v>393</v>
      </c>
    </row>
    <row r="7" spans="1:17" ht="25.5">
      <c r="A7" s="321"/>
      <c r="B7" s="115" t="s">
        <v>327</v>
      </c>
      <c r="C7" s="164">
        <v>83652</v>
      </c>
      <c r="D7" s="165">
        <v>65129</v>
      </c>
      <c r="E7" s="165">
        <v>76473</v>
      </c>
      <c r="F7" s="164">
        <v>43904</v>
      </c>
      <c r="G7" s="165">
        <v>44672</v>
      </c>
      <c r="H7" s="165">
        <v>55050</v>
      </c>
      <c r="I7" s="164">
        <v>40839</v>
      </c>
      <c r="J7" s="165">
        <v>48081</v>
      </c>
      <c r="K7" s="165">
        <v>51904</v>
      </c>
      <c r="L7" s="167">
        <v>0</v>
      </c>
      <c r="M7" s="166">
        <v>5294</v>
      </c>
      <c r="N7" s="166">
        <v>22415</v>
      </c>
      <c r="O7" s="164">
        <v>168395</v>
      </c>
      <c r="P7" s="165">
        <v>163176</v>
      </c>
      <c r="Q7" s="165">
        <v>205842</v>
      </c>
    </row>
    <row r="8" spans="1:17">
      <c r="A8" s="321"/>
      <c r="B8" s="24"/>
      <c r="C8" s="168"/>
      <c r="D8" s="169"/>
      <c r="E8" s="169"/>
      <c r="F8" s="168"/>
      <c r="G8" s="169"/>
      <c r="H8" s="169"/>
      <c r="I8" s="168"/>
      <c r="J8" s="169"/>
      <c r="K8" s="169"/>
      <c r="L8" s="170"/>
      <c r="M8" s="171"/>
      <c r="N8" s="171"/>
      <c r="O8" s="168"/>
      <c r="P8" s="169"/>
      <c r="Q8" s="169"/>
    </row>
    <row r="9" spans="1:17">
      <c r="A9" s="321"/>
      <c r="B9" s="194" t="s">
        <v>383</v>
      </c>
      <c r="C9" s="525" t="s">
        <v>620</v>
      </c>
      <c r="D9" s="513"/>
      <c r="E9" s="513"/>
      <c r="F9" s="513"/>
      <c r="G9" s="513"/>
      <c r="H9" s="513"/>
      <c r="I9" s="513"/>
      <c r="J9" s="513"/>
      <c r="K9" s="513"/>
      <c r="L9" s="513"/>
      <c r="M9" s="513"/>
      <c r="N9" s="513"/>
      <c r="O9" s="513"/>
      <c r="P9" s="513"/>
      <c r="Q9" s="514"/>
    </row>
    <row r="10" spans="1:17">
      <c r="A10" s="321"/>
      <c r="B10" s="92" t="s">
        <v>385</v>
      </c>
      <c r="C10" s="525" t="s">
        <v>358</v>
      </c>
      <c r="D10" s="513"/>
      <c r="E10" s="513"/>
      <c r="F10" s="513"/>
      <c r="G10" s="513"/>
      <c r="H10" s="513"/>
      <c r="I10" s="513"/>
      <c r="J10" s="513"/>
      <c r="K10" s="513"/>
      <c r="L10" s="513"/>
      <c r="M10" s="513"/>
      <c r="N10" s="513"/>
      <c r="O10" s="513"/>
      <c r="P10" s="513"/>
      <c r="Q10" s="514"/>
    </row>
    <row r="11" spans="1:17">
      <c r="A11" s="321"/>
      <c r="B11" s="92" t="s">
        <v>387</v>
      </c>
      <c r="C11" s="525" t="s">
        <v>621</v>
      </c>
      <c r="D11" s="513"/>
      <c r="E11" s="513"/>
      <c r="F11" s="513"/>
      <c r="G11" s="513"/>
      <c r="H11" s="513"/>
      <c r="I11" s="513"/>
      <c r="J11" s="513"/>
      <c r="K11" s="513"/>
      <c r="L11" s="513"/>
      <c r="M11" s="513"/>
      <c r="N11" s="513"/>
      <c r="O11" s="513"/>
      <c r="P11" s="513"/>
      <c r="Q11" s="514"/>
    </row>
  </sheetData>
  <sheetProtection algorithmName="SHA-512" hashValue="4zxrZtxbQpqtaZZX+s4YOHy09zXFsTUEbhKqZjGQzatuCxVYO5bmGGheAXa08L3Cz/GQ9kbh1pabsWcZwn8vRw==" saltValue="OPulGOZ4Y9qH+Kr5OP8yjw==" spinCount="100000" sheet="1" objects="1" scenarios="1"/>
  <mergeCells count="10">
    <mergeCell ref="B4:Q4"/>
    <mergeCell ref="C9:Q9"/>
    <mergeCell ref="C11:Q11"/>
    <mergeCell ref="C10:Q10"/>
    <mergeCell ref="B5:B6"/>
    <mergeCell ref="C5:E5"/>
    <mergeCell ref="F5:H5"/>
    <mergeCell ref="I5:K5"/>
    <mergeCell ref="L5:N5"/>
    <mergeCell ref="O5:Q5"/>
  </mergeCells>
  <phoneticPr fontId="107" type="noConversion"/>
  <hyperlinks>
    <hyperlink ref="A1" location="'0_Content '!A1" display="Back to content" xr:uid="{610ABC39-82F4-4AB2-9C41-71009BD36C6E}"/>
    <hyperlink ref="A2" location="'0.1_Index'!A1" display="Index" xr:uid="{26664A08-5936-4BF8-8F57-0E96E01316C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C93BB-63B4-4A03-818B-6C5273D10334}">
  <sheetPr>
    <tabColor rgb="FF004F95"/>
    <pageSetUpPr fitToPage="1"/>
  </sheetPr>
  <dimension ref="B1:C23"/>
  <sheetViews>
    <sheetView workbookViewId="0"/>
  </sheetViews>
  <sheetFormatPr defaultColWidth="9.42578125" defaultRowHeight="15"/>
  <cols>
    <col min="2" max="2" width="44.42578125" style="7" customWidth="1"/>
    <col min="3" max="3" width="104.42578125" style="7" customWidth="1"/>
    <col min="4" max="4" width="42.140625" customWidth="1"/>
    <col min="5" max="5" width="39.42578125" customWidth="1"/>
    <col min="6" max="6" width="20.42578125" customWidth="1"/>
    <col min="7" max="7" width="24.140625" customWidth="1"/>
    <col min="8" max="8" width="58.42578125" customWidth="1"/>
  </cols>
  <sheetData>
    <row r="1" spans="2:3">
      <c r="B1" s="175" t="s">
        <v>17</v>
      </c>
      <c r="C1" s="321"/>
    </row>
    <row r="2" spans="2:3">
      <c r="B2" s="175" t="s">
        <v>328</v>
      </c>
      <c r="C2" s="321"/>
    </row>
    <row r="3" spans="2:3">
      <c r="B3" s="180" t="s">
        <v>622</v>
      </c>
      <c r="C3" s="321"/>
    </row>
    <row r="4" spans="2:3">
      <c r="B4" s="4"/>
      <c r="C4" s="321"/>
    </row>
    <row r="5" spans="2:3">
      <c r="B5" s="181" t="s">
        <v>24</v>
      </c>
      <c r="C5" s="181" t="s">
        <v>623</v>
      </c>
    </row>
    <row r="6" spans="2:3" ht="78" customHeight="1">
      <c r="B6" s="305" t="s">
        <v>624</v>
      </c>
      <c r="C6" s="368" t="s">
        <v>625</v>
      </c>
    </row>
    <row r="7" spans="2:3" ht="25.5">
      <c r="B7" s="305" t="s">
        <v>522</v>
      </c>
      <c r="C7" s="368" t="s">
        <v>626</v>
      </c>
    </row>
    <row r="8" spans="2:3" ht="76.5">
      <c r="B8" s="306" t="s">
        <v>627</v>
      </c>
      <c r="C8" s="368" t="s">
        <v>628</v>
      </c>
    </row>
    <row r="9" spans="2:3" ht="51">
      <c r="B9" s="305" t="s">
        <v>629</v>
      </c>
      <c r="C9" s="368" t="s">
        <v>630</v>
      </c>
    </row>
    <row r="10" spans="2:3" ht="38.25">
      <c r="B10" s="305" t="s">
        <v>631</v>
      </c>
      <c r="C10" s="368" t="s">
        <v>632</v>
      </c>
    </row>
    <row r="11" spans="2:3" ht="39.75" customHeight="1">
      <c r="B11" s="305" t="s">
        <v>633</v>
      </c>
      <c r="C11" s="368" t="s">
        <v>634</v>
      </c>
    </row>
    <row r="12" spans="2:3">
      <c r="B12" s="305" t="s">
        <v>635</v>
      </c>
      <c r="C12" s="368" t="s">
        <v>636</v>
      </c>
    </row>
    <row r="13" spans="2:3">
      <c r="B13" s="305" t="s">
        <v>637</v>
      </c>
      <c r="C13" s="368" t="s">
        <v>638</v>
      </c>
    </row>
    <row r="14" spans="2:3" ht="25.5">
      <c r="B14" s="305" t="s">
        <v>639</v>
      </c>
      <c r="C14" s="368" t="s">
        <v>640</v>
      </c>
    </row>
    <row r="15" spans="2:3" ht="25.5">
      <c r="B15" s="305" t="s">
        <v>641</v>
      </c>
      <c r="C15" s="368" t="s">
        <v>642</v>
      </c>
    </row>
    <row r="16" spans="2:3" ht="25.5">
      <c r="B16" s="305" t="s">
        <v>643</v>
      </c>
      <c r="C16" s="368" t="s">
        <v>644</v>
      </c>
    </row>
    <row r="17" spans="2:3" ht="102">
      <c r="B17" s="305" t="s">
        <v>203</v>
      </c>
      <c r="C17" s="368" t="s">
        <v>645</v>
      </c>
    </row>
    <row r="18" spans="2:3">
      <c r="B18" s="305" t="s">
        <v>646</v>
      </c>
      <c r="C18" s="368" t="s">
        <v>647</v>
      </c>
    </row>
    <row r="19" spans="2:3">
      <c r="B19" s="305" t="s">
        <v>648</v>
      </c>
      <c r="C19" s="369" t="s">
        <v>649</v>
      </c>
    </row>
    <row r="20" spans="2:3">
      <c r="B20" s="305" t="s">
        <v>238</v>
      </c>
      <c r="C20" s="368" t="s">
        <v>238</v>
      </c>
    </row>
    <row r="21" spans="2:3">
      <c r="B21" s="305" t="s">
        <v>239</v>
      </c>
      <c r="C21" s="368" t="s">
        <v>239</v>
      </c>
    </row>
    <row r="22" spans="2:3" ht="38.25">
      <c r="B22" s="305" t="s">
        <v>650</v>
      </c>
      <c r="C22" s="368" t="s">
        <v>651</v>
      </c>
    </row>
    <row r="23" spans="2:3" ht="38.25">
      <c r="B23" s="305" t="s">
        <v>235</v>
      </c>
      <c r="C23" s="368" t="s">
        <v>652</v>
      </c>
    </row>
  </sheetData>
  <sheetProtection algorithmName="SHA-512" hashValue="+yd7xnuRt/tmzlmmkyRVhUHv309YVufMo7pnN5gyYCKi//PmJvXOpqnQFvNvFSiEKK0d0CMFkVaKaPZRdE+uWw==" saltValue="w+vSenGrjatHa8DQ6DwjcA==" spinCount="100000" sheet="1" objects="1" scenarios="1"/>
  <hyperlinks>
    <hyperlink ref="B1" location="'0_Content '!A1" display="Back to content" xr:uid="{222FCC4E-2793-41AB-AF60-F51A520A3BF5}"/>
    <hyperlink ref="B2" location="'0.1_Index'!A1" display="Index" xr:uid="{AC75B9E4-E264-4C71-97AA-57F582304023}"/>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13897-51FB-4567-9C55-F7D021C73684}">
  <sheetPr>
    <tabColor rgb="FF004F95"/>
  </sheetPr>
  <dimension ref="B1:K287"/>
  <sheetViews>
    <sheetView workbookViewId="0"/>
  </sheetViews>
  <sheetFormatPr defaultColWidth="8.42578125" defaultRowHeight="15"/>
  <cols>
    <col min="1" max="1" width="8.42578125" style="274"/>
    <col min="2" max="2" width="9.140625" style="284" customWidth="1"/>
    <col min="3" max="3" width="21.85546875" style="284" customWidth="1"/>
    <col min="4" max="4" width="18.42578125" style="284" bestFit="1" customWidth="1"/>
    <col min="5" max="5" width="33" style="284" customWidth="1"/>
    <col min="6" max="6" width="49.85546875" style="285" customWidth="1"/>
    <col min="7" max="7" width="45.140625" style="285" customWidth="1"/>
    <col min="8" max="16384" width="8.42578125" style="274"/>
  </cols>
  <sheetData>
    <row r="1" spans="2:7">
      <c r="B1" s="283" t="s">
        <v>17</v>
      </c>
      <c r="E1" s="174" t="s">
        <v>18</v>
      </c>
    </row>
    <row r="3" spans="2:7">
      <c r="C3" s="286"/>
      <c r="E3" s="286"/>
    </row>
    <row r="4" spans="2:7" s="287" customFormat="1">
      <c r="B4" s="173" t="s">
        <v>19</v>
      </c>
      <c r="C4" s="173" t="s">
        <v>20</v>
      </c>
      <c r="D4" s="173" t="s">
        <v>21</v>
      </c>
      <c r="E4" s="173" t="s">
        <v>22</v>
      </c>
      <c r="F4" s="173" t="s">
        <v>23</v>
      </c>
      <c r="G4" s="173" t="s">
        <v>24</v>
      </c>
    </row>
    <row r="5" spans="2:7" ht="13.5" customHeight="1">
      <c r="B5" s="288">
        <v>1</v>
      </c>
      <c r="C5" s="289" t="s">
        <v>25</v>
      </c>
      <c r="D5" s="288">
        <v>1.1000000000000001</v>
      </c>
      <c r="E5" s="290" t="s">
        <v>26</v>
      </c>
      <c r="F5" s="404" t="s">
        <v>27</v>
      </c>
      <c r="G5" s="291" t="s">
        <v>28</v>
      </c>
    </row>
    <row r="6" spans="2:7" ht="13.5" customHeight="1">
      <c r="B6" s="288">
        <v>2</v>
      </c>
      <c r="C6" s="289" t="s">
        <v>25</v>
      </c>
      <c r="D6" s="288">
        <v>1.1000000000000001</v>
      </c>
      <c r="E6" s="290" t="s">
        <v>26</v>
      </c>
      <c r="F6" s="404" t="s">
        <v>27</v>
      </c>
      <c r="G6" s="291" t="s">
        <v>29</v>
      </c>
    </row>
    <row r="7" spans="2:7" ht="13.5" customHeight="1">
      <c r="B7" s="288">
        <v>3</v>
      </c>
      <c r="C7" s="289" t="s">
        <v>25</v>
      </c>
      <c r="D7" s="288">
        <v>1.1000000000000001</v>
      </c>
      <c r="E7" s="290" t="s">
        <v>26</v>
      </c>
      <c r="F7" s="404" t="s">
        <v>30</v>
      </c>
      <c r="G7" s="291" t="s">
        <v>31</v>
      </c>
    </row>
    <row r="8" spans="2:7" ht="13.5" customHeight="1">
      <c r="B8" s="288">
        <v>4</v>
      </c>
      <c r="C8" s="289" t="s">
        <v>25</v>
      </c>
      <c r="D8" s="288">
        <v>1.1000000000000001</v>
      </c>
      <c r="E8" s="290" t="s">
        <v>26</v>
      </c>
      <c r="F8" s="404" t="s">
        <v>30</v>
      </c>
      <c r="G8" s="291" t="s">
        <v>32</v>
      </c>
    </row>
    <row r="9" spans="2:7" ht="13.5" customHeight="1">
      <c r="B9" s="288">
        <v>5</v>
      </c>
      <c r="C9" s="289" t="s">
        <v>25</v>
      </c>
      <c r="D9" s="288">
        <v>1.1000000000000001</v>
      </c>
      <c r="E9" s="290" t="s">
        <v>26</v>
      </c>
      <c r="F9" s="404" t="s">
        <v>30</v>
      </c>
      <c r="G9" s="291" t="s">
        <v>33</v>
      </c>
    </row>
    <row r="10" spans="2:7" ht="13.5" customHeight="1">
      <c r="B10" s="288">
        <v>6</v>
      </c>
      <c r="C10" s="289" t="s">
        <v>25</v>
      </c>
      <c r="D10" s="288">
        <v>1.1000000000000001</v>
      </c>
      <c r="E10" s="290" t="s">
        <v>26</v>
      </c>
      <c r="F10" s="404" t="s">
        <v>30</v>
      </c>
      <c r="G10" s="291" t="s">
        <v>34</v>
      </c>
    </row>
    <row r="11" spans="2:7" ht="13.5" customHeight="1">
      <c r="B11" s="288">
        <v>7</v>
      </c>
      <c r="C11" s="289" t="s">
        <v>25</v>
      </c>
      <c r="D11" s="288">
        <v>1.1000000000000001</v>
      </c>
      <c r="E11" s="290" t="s">
        <v>26</v>
      </c>
      <c r="F11" s="404" t="s">
        <v>30</v>
      </c>
      <c r="G11" s="291" t="s">
        <v>35</v>
      </c>
    </row>
    <row r="12" spans="2:7" ht="13.5" customHeight="1">
      <c r="B12" s="288">
        <v>8</v>
      </c>
      <c r="C12" s="289" t="s">
        <v>25</v>
      </c>
      <c r="D12" s="288">
        <v>1.1000000000000001</v>
      </c>
      <c r="E12" s="290" t="s">
        <v>26</v>
      </c>
      <c r="F12" s="404" t="s">
        <v>30</v>
      </c>
      <c r="G12" s="291" t="s">
        <v>36</v>
      </c>
    </row>
    <row r="13" spans="2:7" ht="13.5" customHeight="1">
      <c r="B13" s="288">
        <v>9</v>
      </c>
      <c r="C13" s="289" t="s">
        <v>25</v>
      </c>
      <c r="D13" s="288">
        <v>1.1000000000000001</v>
      </c>
      <c r="E13" s="290" t="s">
        <v>26</v>
      </c>
      <c r="F13" s="404" t="s">
        <v>30</v>
      </c>
      <c r="G13" s="291" t="s">
        <v>37</v>
      </c>
    </row>
    <row r="14" spans="2:7" ht="13.5" customHeight="1">
      <c r="B14" s="288">
        <v>10</v>
      </c>
      <c r="C14" s="289" t="s">
        <v>25</v>
      </c>
      <c r="D14" s="288">
        <v>1.1000000000000001</v>
      </c>
      <c r="E14" s="290" t="s">
        <v>26</v>
      </c>
      <c r="F14" s="404" t="s">
        <v>38</v>
      </c>
      <c r="G14" s="291" t="s">
        <v>39</v>
      </c>
    </row>
    <row r="15" spans="2:7" ht="13.5" customHeight="1">
      <c r="B15" s="288">
        <v>11</v>
      </c>
      <c r="C15" s="289" t="s">
        <v>25</v>
      </c>
      <c r="D15" s="288">
        <v>1.1000000000000001</v>
      </c>
      <c r="E15" s="290" t="s">
        <v>26</v>
      </c>
      <c r="F15" s="404" t="s">
        <v>38</v>
      </c>
      <c r="G15" s="291" t="s">
        <v>40</v>
      </c>
    </row>
    <row r="16" spans="2:7" ht="13.5" customHeight="1">
      <c r="B16" s="288">
        <v>12</v>
      </c>
      <c r="C16" s="289" t="s">
        <v>25</v>
      </c>
      <c r="D16" s="288">
        <v>1.1000000000000001</v>
      </c>
      <c r="E16" s="290" t="s">
        <v>26</v>
      </c>
      <c r="F16" s="404" t="s">
        <v>38</v>
      </c>
      <c r="G16" s="291" t="s">
        <v>41</v>
      </c>
    </row>
    <row r="17" spans="2:8" ht="13.5" customHeight="1">
      <c r="B17" s="288">
        <v>13</v>
      </c>
      <c r="C17" s="289" t="s">
        <v>25</v>
      </c>
      <c r="D17" s="288">
        <v>1.1000000000000001</v>
      </c>
      <c r="E17" s="290" t="s">
        <v>26</v>
      </c>
      <c r="F17" s="404" t="s">
        <v>38</v>
      </c>
      <c r="G17" s="291" t="s">
        <v>42</v>
      </c>
    </row>
    <row r="18" spans="2:8" ht="13.5" customHeight="1">
      <c r="B18" s="288">
        <v>14</v>
      </c>
      <c r="C18" s="289" t="s">
        <v>25</v>
      </c>
      <c r="D18" s="288">
        <v>1.1000000000000001</v>
      </c>
      <c r="E18" s="290" t="s">
        <v>26</v>
      </c>
      <c r="F18" s="404" t="s">
        <v>38</v>
      </c>
      <c r="G18" s="291" t="s">
        <v>43</v>
      </c>
    </row>
    <row r="19" spans="2:8" ht="13.5" customHeight="1">
      <c r="B19" s="288">
        <v>15</v>
      </c>
      <c r="C19" s="289" t="s">
        <v>25</v>
      </c>
      <c r="D19" s="288">
        <v>1.1000000000000001</v>
      </c>
      <c r="E19" s="290" t="s">
        <v>26</v>
      </c>
      <c r="F19" s="404" t="s">
        <v>38</v>
      </c>
      <c r="G19" s="291" t="s">
        <v>44</v>
      </c>
    </row>
    <row r="20" spans="2:8" ht="13.5" customHeight="1">
      <c r="B20" s="288">
        <v>16</v>
      </c>
      <c r="C20" s="289" t="s">
        <v>25</v>
      </c>
      <c r="D20" s="288">
        <v>1.1000000000000001</v>
      </c>
      <c r="E20" s="290" t="s">
        <v>26</v>
      </c>
      <c r="F20" s="404" t="s">
        <v>38</v>
      </c>
      <c r="G20" s="291" t="s">
        <v>45</v>
      </c>
    </row>
    <row r="21" spans="2:8" ht="13.5" customHeight="1">
      <c r="B21" s="288">
        <v>17</v>
      </c>
      <c r="C21" s="289" t="s">
        <v>25</v>
      </c>
      <c r="D21" s="288">
        <v>1.1000000000000001</v>
      </c>
      <c r="E21" s="290" t="s">
        <v>26</v>
      </c>
      <c r="F21" s="404" t="s">
        <v>46</v>
      </c>
      <c r="G21" s="291" t="s">
        <v>47</v>
      </c>
    </row>
    <row r="22" spans="2:8" ht="13.5" customHeight="1">
      <c r="B22" s="288">
        <v>18</v>
      </c>
      <c r="C22" s="289" t="s">
        <v>25</v>
      </c>
      <c r="D22" s="288">
        <v>1.1000000000000001</v>
      </c>
      <c r="E22" s="290" t="s">
        <v>26</v>
      </c>
      <c r="F22" s="404" t="s">
        <v>46</v>
      </c>
      <c r="G22" s="291" t="s">
        <v>48</v>
      </c>
    </row>
    <row r="23" spans="2:8" ht="13.5" customHeight="1">
      <c r="B23" s="288">
        <v>19</v>
      </c>
      <c r="C23" s="289" t="s">
        <v>25</v>
      </c>
      <c r="D23" s="288">
        <v>1.1000000000000001</v>
      </c>
      <c r="E23" s="290" t="s">
        <v>26</v>
      </c>
      <c r="F23" s="404" t="s">
        <v>46</v>
      </c>
      <c r="G23" s="291" t="s">
        <v>49</v>
      </c>
    </row>
    <row r="24" spans="2:8" ht="13.5" customHeight="1">
      <c r="B24" s="288">
        <v>20</v>
      </c>
      <c r="C24" s="289" t="s">
        <v>25</v>
      </c>
      <c r="D24" s="288">
        <v>1.1000000000000001</v>
      </c>
      <c r="E24" s="290" t="s">
        <v>26</v>
      </c>
      <c r="F24" s="404" t="s">
        <v>46</v>
      </c>
      <c r="G24" s="291" t="s">
        <v>50</v>
      </c>
    </row>
    <row r="25" spans="2:8" s="293" customFormat="1" ht="12.75" customHeight="1">
      <c r="B25" s="288">
        <v>21</v>
      </c>
      <c r="C25" s="289" t="s">
        <v>25</v>
      </c>
      <c r="D25" s="288">
        <v>1.1000000000000001</v>
      </c>
      <c r="E25" s="290" t="s">
        <v>26</v>
      </c>
      <c r="F25" s="404" t="s">
        <v>46</v>
      </c>
      <c r="G25" s="291" t="s">
        <v>51</v>
      </c>
      <c r="H25" s="274"/>
    </row>
    <row r="26" spans="2:8" s="293" customFormat="1" ht="14.25" customHeight="1">
      <c r="B26" s="288">
        <v>22</v>
      </c>
      <c r="C26" s="289" t="s">
        <v>25</v>
      </c>
      <c r="D26" s="288">
        <v>1.1000000000000001</v>
      </c>
      <c r="E26" s="290" t="s">
        <v>26</v>
      </c>
      <c r="F26" s="404" t="s">
        <v>46</v>
      </c>
      <c r="G26" s="291" t="s">
        <v>52</v>
      </c>
      <c r="H26" s="274"/>
    </row>
    <row r="27" spans="2:8" s="293" customFormat="1" ht="14.25" customHeight="1">
      <c r="B27" s="288">
        <v>23</v>
      </c>
      <c r="C27" s="289" t="s">
        <v>25</v>
      </c>
      <c r="D27" s="288">
        <v>1.1000000000000001</v>
      </c>
      <c r="E27" s="290" t="s">
        <v>26</v>
      </c>
      <c r="F27" s="404" t="s">
        <v>46</v>
      </c>
      <c r="G27" s="291" t="s">
        <v>53</v>
      </c>
      <c r="H27" s="274"/>
    </row>
    <row r="28" spans="2:8" s="293" customFormat="1" ht="14.25" customHeight="1">
      <c r="B28" s="288">
        <v>24</v>
      </c>
      <c r="C28" s="289" t="s">
        <v>25</v>
      </c>
      <c r="D28" s="288">
        <v>1.1000000000000001</v>
      </c>
      <c r="E28" s="290" t="s">
        <v>26</v>
      </c>
      <c r="F28" s="404" t="s">
        <v>46</v>
      </c>
      <c r="G28" s="291" t="s">
        <v>54</v>
      </c>
      <c r="H28" s="274"/>
    </row>
    <row r="29" spans="2:8" s="293" customFormat="1" ht="14.25" customHeight="1">
      <c r="B29" s="288">
        <v>25</v>
      </c>
      <c r="C29" s="289" t="s">
        <v>25</v>
      </c>
      <c r="D29" s="288">
        <v>1.1000000000000001</v>
      </c>
      <c r="E29" s="290" t="s">
        <v>26</v>
      </c>
      <c r="F29" s="404" t="s">
        <v>46</v>
      </c>
      <c r="G29" s="291" t="s">
        <v>55</v>
      </c>
      <c r="H29" s="274"/>
    </row>
    <row r="30" spans="2:8" s="293" customFormat="1" ht="14.25" customHeight="1">
      <c r="B30" s="288">
        <v>26</v>
      </c>
      <c r="C30" s="289" t="s">
        <v>25</v>
      </c>
      <c r="D30" s="288">
        <v>1.1000000000000001</v>
      </c>
      <c r="E30" s="290" t="s">
        <v>26</v>
      </c>
      <c r="F30" s="404" t="s">
        <v>46</v>
      </c>
      <c r="G30" s="291" t="s">
        <v>56</v>
      </c>
      <c r="H30" s="274"/>
    </row>
    <row r="31" spans="2:8" s="293" customFormat="1" ht="14.25" customHeight="1">
      <c r="B31" s="288">
        <v>27</v>
      </c>
      <c r="C31" s="289" t="s">
        <v>25</v>
      </c>
      <c r="D31" s="288">
        <v>1.1000000000000001</v>
      </c>
      <c r="E31" s="290" t="s">
        <v>26</v>
      </c>
      <c r="F31" s="404" t="s">
        <v>46</v>
      </c>
      <c r="G31" s="291" t="s">
        <v>57</v>
      </c>
      <c r="H31" s="274"/>
    </row>
    <row r="32" spans="2:8" s="293" customFormat="1" ht="14.25" customHeight="1">
      <c r="B32" s="288">
        <v>28</v>
      </c>
      <c r="C32" s="289" t="s">
        <v>25</v>
      </c>
      <c r="D32" s="288">
        <v>1.1000000000000001</v>
      </c>
      <c r="E32" s="290" t="s">
        <v>26</v>
      </c>
      <c r="F32" s="404" t="s">
        <v>46</v>
      </c>
      <c r="G32" s="291" t="s">
        <v>58</v>
      </c>
      <c r="H32" s="274"/>
    </row>
    <row r="33" spans="2:11" s="293" customFormat="1" ht="14.25" customHeight="1">
      <c r="B33" s="288">
        <v>29</v>
      </c>
      <c r="C33" s="289" t="s">
        <v>25</v>
      </c>
      <c r="D33" s="288">
        <v>1.1000000000000001</v>
      </c>
      <c r="E33" s="290" t="s">
        <v>26</v>
      </c>
      <c r="F33" s="404" t="s">
        <v>46</v>
      </c>
      <c r="G33" s="291" t="s">
        <v>59</v>
      </c>
      <c r="H33" s="274"/>
    </row>
    <row r="34" spans="2:11" s="293" customFormat="1" ht="14.25" customHeight="1">
      <c r="B34" s="288">
        <v>30</v>
      </c>
      <c r="C34" s="289" t="s">
        <v>25</v>
      </c>
      <c r="D34" s="288">
        <v>1.1000000000000001</v>
      </c>
      <c r="E34" s="290" t="s">
        <v>26</v>
      </c>
      <c r="F34" s="404" t="s">
        <v>60</v>
      </c>
      <c r="G34" s="291" t="s">
        <v>61</v>
      </c>
      <c r="H34" s="274"/>
    </row>
    <row r="35" spans="2:11" s="293" customFormat="1" ht="14.25" customHeight="1">
      <c r="B35" s="288">
        <v>31</v>
      </c>
      <c r="C35" s="289" t="s">
        <v>25</v>
      </c>
      <c r="D35" s="288">
        <v>1.1000000000000001</v>
      </c>
      <c r="E35" s="290" t="s">
        <v>26</v>
      </c>
      <c r="F35" s="404" t="s">
        <v>60</v>
      </c>
      <c r="G35" s="291" t="s">
        <v>62</v>
      </c>
      <c r="H35" s="274"/>
    </row>
    <row r="36" spans="2:11" s="293" customFormat="1" ht="14.25" customHeight="1">
      <c r="B36" s="288">
        <v>32</v>
      </c>
      <c r="C36" s="289" t="s">
        <v>25</v>
      </c>
      <c r="D36" s="288">
        <v>1.1000000000000001</v>
      </c>
      <c r="E36" s="290" t="s">
        <v>26</v>
      </c>
      <c r="F36" s="404" t="s">
        <v>60</v>
      </c>
      <c r="G36" s="291" t="s">
        <v>63</v>
      </c>
      <c r="H36" s="274"/>
    </row>
    <row r="37" spans="2:11" s="293" customFormat="1" ht="14.25" customHeight="1">
      <c r="B37" s="288">
        <v>33</v>
      </c>
      <c r="C37" s="289" t="s">
        <v>25</v>
      </c>
      <c r="D37" s="288">
        <v>1.1000000000000001</v>
      </c>
      <c r="E37" s="290" t="s">
        <v>26</v>
      </c>
      <c r="F37" s="404" t="s">
        <v>60</v>
      </c>
      <c r="G37" s="291" t="s">
        <v>64</v>
      </c>
      <c r="H37" s="274"/>
      <c r="J37" s="294"/>
      <c r="K37" s="294"/>
    </row>
    <row r="38" spans="2:11" s="293" customFormat="1" ht="14.25" customHeight="1">
      <c r="B38" s="288">
        <v>34</v>
      </c>
      <c r="C38" s="289" t="s">
        <v>25</v>
      </c>
      <c r="D38" s="288">
        <v>1.1000000000000001</v>
      </c>
      <c r="E38" s="290" t="s">
        <v>26</v>
      </c>
      <c r="F38" s="404" t="s">
        <v>60</v>
      </c>
      <c r="G38" s="291" t="s">
        <v>65</v>
      </c>
      <c r="H38" s="274"/>
    </row>
    <row r="39" spans="2:11" s="293" customFormat="1">
      <c r="B39" s="288">
        <v>35</v>
      </c>
      <c r="C39" s="289" t="s">
        <v>25</v>
      </c>
      <c r="D39" s="288">
        <v>1.1000000000000001</v>
      </c>
      <c r="E39" s="290" t="s">
        <v>26</v>
      </c>
      <c r="F39" s="404" t="s">
        <v>60</v>
      </c>
      <c r="G39" s="291" t="s">
        <v>66</v>
      </c>
      <c r="H39" s="274"/>
    </row>
    <row r="40" spans="2:11" s="293" customFormat="1" ht="14.25" customHeight="1">
      <c r="B40" s="288">
        <v>36</v>
      </c>
      <c r="C40" s="289" t="s">
        <v>25</v>
      </c>
      <c r="D40" s="288">
        <v>1.1000000000000001</v>
      </c>
      <c r="E40" s="290" t="s">
        <v>26</v>
      </c>
      <c r="F40" s="404" t="s">
        <v>60</v>
      </c>
      <c r="G40" s="291" t="s">
        <v>67</v>
      </c>
      <c r="H40" s="274"/>
    </row>
    <row r="41" spans="2:11" s="293" customFormat="1" ht="14.25" customHeight="1">
      <c r="B41" s="288">
        <v>37</v>
      </c>
      <c r="C41" s="289" t="s">
        <v>25</v>
      </c>
      <c r="D41" s="288">
        <v>1.1000000000000001</v>
      </c>
      <c r="E41" s="290" t="s">
        <v>26</v>
      </c>
      <c r="F41" s="404" t="s">
        <v>60</v>
      </c>
      <c r="G41" s="291" t="s">
        <v>68</v>
      </c>
      <c r="H41" s="274"/>
    </row>
    <row r="42" spans="2:11" s="293" customFormat="1" ht="14.25" customHeight="1">
      <c r="B42" s="288">
        <v>38</v>
      </c>
      <c r="C42" s="289" t="s">
        <v>25</v>
      </c>
      <c r="D42" s="288">
        <v>1.1000000000000001</v>
      </c>
      <c r="E42" s="290" t="s">
        <v>26</v>
      </c>
      <c r="F42" s="404" t="s">
        <v>60</v>
      </c>
      <c r="G42" s="291" t="s">
        <v>64</v>
      </c>
      <c r="H42" s="274"/>
    </row>
    <row r="43" spans="2:11" s="293" customFormat="1" ht="14.25" customHeight="1">
      <c r="B43" s="288">
        <v>39</v>
      </c>
      <c r="C43" s="289" t="s">
        <v>25</v>
      </c>
      <c r="D43" s="288">
        <v>1.1000000000000001</v>
      </c>
      <c r="E43" s="290" t="s">
        <v>26</v>
      </c>
      <c r="F43" s="404" t="s">
        <v>60</v>
      </c>
      <c r="G43" s="291" t="s">
        <v>66</v>
      </c>
      <c r="H43" s="274"/>
    </row>
    <row r="44" spans="2:11" s="293" customFormat="1" ht="14.25" customHeight="1">
      <c r="B44" s="288">
        <v>40</v>
      </c>
      <c r="C44" s="289" t="s">
        <v>25</v>
      </c>
      <c r="D44" s="288">
        <v>1.1000000000000001</v>
      </c>
      <c r="E44" s="290" t="s">
        <v>26</v>
      </c>
      <c r="F44" s="404" t="s">
        <v>60</v>
      </c>
      <c r="G44" s="291" t="s">
        <v>67</v>
      </c>
      <c r="H44" s="274"/>
    </row>
    <row r="45" spans="2:11" s="293" customFormat="1" ht="14.25" customHeight="1">
      <c r="B45" s="288">
        <v>41</v>
      </c>
      <c r="C45" s="289" t="s">
        <v>25</v>
      </c>
      <c r="D45" s="288">
        <v>1.1000000000000001</v>
      </c>
      <c r="E45" s="290" t="s">
        <v>26</v>
      </c>
      <c r="F45" s="404" t="s">
        <v>60</v>
      </c>
      <c r="G45" s="291" t="s">
        <v>69</v>
      </c>
      <c r="H45" s="274"/>
    </row>
    <row r="46" spans="2:11" s="293" customFormat="1">
      <c r="B46" s="288">
        <v>42</v>
      </c>
      <c r="C46" s="289" t="s">
        <v>25</v>
      </c>
      <c r="D46" s="288">
        <v>1.1000000000000001</v>
      </c>
      <c r="E46" s="290" t="s">
        <v>26</v>
      </c>
      <c r="F46" s="404" t="s">
        <v>60</v>
      </c>
      <c r="G46" s="291" t="s">
        <v>70</v>
      </c>
      <c r="H46" s="274"/>
    </row>
    <row r="47" spans="2:11" s="293" customFormat="1">
      <c r="B47" s="288">
        <v>43</v>
      </c>
      <c r="C47" s="289" t="s">
        <v>25</v>
      </c>
      <c r="D47" s="288">
        <v>1.1000000000000001</v>
      </c>
      <c r="E47" s="290" t="s">
        <v>26</v>
      </c>
      <c r="F47" s="404" t="s">
        <v>60</v>
      </c>
      <c r="G47" s="291" t="s">
        <v>71</v>
      </c>
      <c r="H47" s="274"/>
    </row>
    <row r="48" spans="2:11" s="293" customFormat="1">
      <c r="B48" s="288">
        <v>44</v>
      </c>
      <c r="C48" s="289" t="s">
        <v>25</v>
      </c>
      <c r="D48" s="288">
        <v>1.1000000000000001</v>
      </c>
      <c r="E48" s="290" t="s">
        <v>26</v>
      </c>
      <c r="F48" s="404" t="s">
        <v>60</v>
      </c>
      <c r="G48" s="291" t="s">
        <v>72</v>
      </c>
      <c r="H48" s="274"/>
    </row>
    <row r="49" spans="2:8" s="293" customFormat="1">
      <c r="B49" s="288">
        <v>45</v>
      </c>
      <c r="C49" s="289" t="s">
        <v>25</v>
      </c>
      <c r="D49" s="288">
        <v>1.1000000000000001</v>
      </c>
      <c r="E49" s="290" t="s">
        <v>26</v>
      </c>
      <c r="F49" s="404" t="s">
        <v>60</v>
      </c>
      <c r="G49" s="291" t="s">
        <v>73</v>
      </c>
      <c r="H49" s="274"/>
    </row>
    <row r="50" spans="2:8" s="293" customFormat="1" ht="33">
      <c r="B50" s="288">
        <v>46</v>
      </c>
      <c r="C50" s="289" t="s">
        <v>25</v>
      </c>
      <c r="D50" s="288">
        <v>1.1000000000000001</v>
      </c>
      <c r="E50" s="290" t="s">
        <v>26</v>
      </c>
      <c r="F50" s="404" t="s">
        <v>60</v>
      </c>
      <c r="G50" s="291" t="s">
        <v>74</v>
      </c>
      <c r="H50" s="274"/>
    </row>
    <row r="51" spans="2:8" s="293" customFormat="1" ht="33">
      <c r="B51" s="288">
        <v>47</v>
      </c>
      <c r="C51" s="289" t="s">
        <v>25</v>
      </c>
      <c r="D51" s="288">
        <v>1.1000000000000001</v>
      </c>
      <c r="E51" s="290" t="s">
        <v>26</v>
      </c>
      <c r="F51" s="404" t="s">
        <v>60</v>
      </c>
      <c r="G51" s="291" t="s">
        <v>75</v>
      </c>
      <c r="H51" s="274"/>
    </row>
    <row r="52" spans="2:8" s="293" customFormat="1">
      <c r="B52" s="288">
        <v>48</v>
      </c>
      <c r="C52" s="289" t="s">
        <v>25</v>
      </c>
      <c r="D52" s="288">
        <v>1.1000000000000001</v>
      </c>
      <c r="E52" s="290" t="s">
        <v>26</v>
      </c>
      <c r="F52" s="404" t="s">
        <v>76</v>
      </c>
      <c r="G52" s="291" t="s">
        <v>77</v>
      </c>
      <c r="H52" s="274"/>
    </row>
    <row r="53" spans="2:8" s="293" customFormat="1">
      <c r="B53" s="288">
        <v>49</v>
      </c>
      <c r="C53" s="289" t="s">
        <v>25</v>
      </c>
      <c r="D53" s="288">
        <v>1.1000000000000001</v>
      </c>
      <c r="E53" s="290" t="s">
        <v>26</v>
      </c>
      <c r="F53" s="404" t="s">
        <v>76</v>
      </c>
      <c r="G53" s="291" t="s">
        <v>78</v>
      </c>
      <c r="H53" s="274"/>
    </row>
    <row r="54" spans="2:8" s="293" customFormat="1">
      <c r="B54" s="288">
        <v>50</v>
      </c>
      <c r="C54" s="289" t="s">
        <v>25</v>
      </c>
      <c r="D54" s="288">
        <v>1.1000000000000001</v>
      </c>
      <c r="E54" s="290" t="s">
        <v>26</v>
      </c>
      <c r="F54" s="404" t="s">
        <v>76</v>
      </c>
      <c r="G54" s="291" t="s">
        <v>79</v>
      </c>
      <c r="H54" s="274"/>
    </row>
    <row r="55" spans="2:8" s="293" customFormat="1">
      <c r="B55" s="288">
        <v>51</v>
      </c>
      <c r="C55" s="289" t="s">
        <v>25</v>
      </c>
      <c r="D55" s="288">
        <v>1.1000000000000001</v>
      </c>
      <c r="E55" s="290" t="s">
        <v>26</v>
      </c>
      <c r="F55" s="404" t="s">
        <v>76</v>
      </c>
      <c r="G55" s="291" t="s">
        <v>80</v>
      </c>
      <c r="H55" s="274"/>
    </row>
    <row r="56" spans="2:8" s="293" customFormat="1">
      <c r="B56" s="288">
        <v>52</v>
      </c>
      <c r="C56" s="289" t="s">
        <v>25</v>
      </c>
      <c r="D56" s="288">
        <v>1.1000000000000001</v>
      </c>
      <c r="E56" s="290" t="s">
        <v>26</v>
      </c>
      <c r="F56" s="404" t="s">
        <v>76</v>
      </c>
      <c r="G56" s="291" t="s">
        <v>81</v>
      </c>
      <c r="H56" s="274"/>
    </row>
    <row r="57" spans="2:8" s="293" customFormat="1">
      <c r="B57" s="288">
        <v>53</v>
      </c>
      <c r="C57" s="289" t="s">
        <v>25</v>
      </c>
      <c r="D57" s="288">
        <v>1.1000000000000001</v>
      </c>
      <c r="E57" s="290" t="s">
        <v>26</v>
      </c>
      <c r="F57" s="404" t="s">
        <v>76</v>
      </c>
      <c r="G57" s="291" t="s">
        <v>82</v>
      </c>
      <c r="H57" s="274"/>
    </row>
    <row r="58" spans="2:8" s="293" customFormat="1">
      <c r="B58" s="288">
        <v>54</v>
      </c>
      <c r="C58" s="289" t="s">
        <v>25</v>
      </c>
      <c r="D58" s="288">
        <v>1.1000000000000001</v>
      </c>
      <c r="E58" s="290" t="s">
        <v>26</v>
      </c>
      <c r="F58" s="404" t="s">
        <v>83</v>
      </c>
      <c r="G58" s="291" t="s">
        <v>84</v>
      </c>
      <c r="H58" s="274"/>
    </row>
    <row r="59" spans="2:8" s="293" customFormat="1">
      <c r="B59" s="288">
        <v>55</v>
      </c>
      <c r="C59" s="289" t="s">
        <v>25</v>
      </c>
      <c r="D59" s="288">
        <v>1.1000000000000001</v>
      </c>
      <c r="E59" s="290" t="s">
        <v>26</v>
      </c>
      <c r="F59" s="404" t="s">
        <v>83</v>
      </c>
      <c r="G59" s="291" t="s">
        <v>85</v>
      </c>
      <c r="H59" s="274"/>
    </row>
    <row r="60" spans="2:8" s="293" customFormat="1">
      <c r="B60" s="288">
        <v>56</v>
      </c>
      <c r="C60" s="289" t="s">
        <v>25</v>
      </c>
      <c r="D60" s="288">
        <v>1.1000000000000001</v>
      </c>
      <c r="E60" s="290" t="s">
        <v>26</v>
      </c>
      <c r="F60" s="404" t="s">
        <v>83</v>
      </c>
      <c r="G60" s="291" t="s">
        <v>86</v>
      </c>
      <c r="H60" s="274"/>
    </row>
    <row r="61" spans="2:8" s="293" customFormat="1">
      <c r="B61" s="288">
        <v>57</v>
      </c>
      <c r="C61" s="289" t="s">
        <v>25</v>
      </c>
      <c r="D61" s="288">
        <v>1.1000000000000001</v>
      </c>
      <c r="E61" s="290" t="s">
        <v>26</v>
      </c>
      <c r="F61" s="404" t="s">
        <v>87</v>
      </c>
      <c r="G61" s="291" t="s">
        <v>88</v>
      </c>
      <c r="H61" s="274"/>
    </row>
    <row r="62" spans="2:8" s="293" customFormat="1">
      <c r="B62" s="288">
        <v>58</v>
      </c>
      <c r="C62" s="289" t="s">
        <v>25</v>
      </c>
      <c r="D62" s="288">
        <v>1.1000000000000001</v>
      </c>
      <c r="E62" s="290" t="s">
        <v>26</v>
      </c>
      <c r="F62" s="404" t="s">
        <v>87</v>
      </c>
      <c r="G62" s="291" t="s">
        <v>89</v>
      </c>
      <c r="H62" s="274"/>
    </row>
    <row r="63" spans="2:8" s="293" customFormat="1">
      <c r="B63" s="288">
        <v>59</v>
      </c>
      <c r="C63" s="289" t="s">
        <v>25</v>
      </c>
      <c r="D63" s="288">
        <v>1.1000000000000001</v>
      </c>
      <c r="E63" s="290" t="s">
        <v>26</v>
      </c>
      <c r="F63" s="404" t="s">
        <v>87</v>
      </c>
      <c r="G63" s="291" t="s">
        <v>90</v>
      </c>
      <c r="H63" s="274"/>
    </row>
    <row r="64" spans="2:8" s="293" customFormat="1">
      <c r="B64" s="288">
        <v>60</v>
      </c>
      <c r="C64" s="289" t="s">
        <v>25</v>
      </c>
      <c r="D64" s="288">
        <v>1.1000000000000001</v>
      </c>
      <c r="E64" s="290" t="s">
        <v>26</v>
      </c>
      <c r="F64" s="404" t="s">
        <v>87</v>
      </c>
      <c r="G64" s="291" t="s">
        <v>91</v>
      </c>
      <c r="H64" s="274"/>
    </row>
    <row r="65" spans="2:8" s="293" customFormat="1">
      <c r="B65" s="288">
        <v>61</v>
      </c>
      <c r="C65" s="289" t="s">
        <v>25</v>
      </c>
      <c r="D65" s="288">
        <v>1.1000000000000001</v>
      </c>
      <c r="E65" s="290" t="s">
        <v>26</v>
      </c>
      <c r="F65" s="404" t="s">
        <v>87</v>
      </c>
      <c r="G65" s="291" t="s">
        <v>92</v>
      </c>
      <c r="H65" s="274"/>
    </row>
    <row r="66" spans="2:8" s="293" customFormat="1">
      <c r="B66" s="288">
        <v>62</v>
      </c>
      <c r="C66" s="289" t="s">
        <v>25</v>
      </c>
      <c r="D66" s="288">
        <v>1.1000000000000001</v>
      </c>
      <c r="E66" s="290" t="s">
        <v>26</v>
      </c>
      <c r="F66" s="404" t="s">
        <v>87</v>
      </c>
      <c r="G66" s="290" t="s">
        <v>93</v>
      </c>
      <c r="H66" s="274"/>
    </row>
    <row r="67" spans="2:8" s="293" customFormat="1">
      <c r="B67" s="288">
        <v>63</v>
      </c>
      <c r="C67" s="289" t="s">
        <v>25</v>
      </c>
      <c r="D67" s="288">
        <v>1.1000000000000001</v>
      </c>
      <c r="E67" s="290" t="s">
        <v>26</v>
      </c>
      <c r="F67" s="404" t="s">
        <v>87</v>
      </c>
      <c r="G67" s="290" t="s">
        <v>94</v>
      </c>
      <c r="H67" s="274"/>
    </row>
    <row r="68" spans="2:8" s="293" customFormat="1">
      <c r="B68" s="288">
        <v>64</v>
      </c>
      <c r="C68" s="289" t="s">
        <v>25</v>
      </c>
      <c r="D68" s="288">
        <v>1.1000000000000001</v>
      </c>
      <c r="E68" s="290" t="s">
        <v>26</v>
      </c>
      <c r="F68" s="404" t="s">
        <v>87</v>
      </c>
      <c r="G68" s="290" t="s">
        <v>95</v>
      </c>
      <c r="H68" s="274"/>
    </row>
    <row r="69" spans="2:8" s="293" customFormat="1">
      <c r="B69" s="288">
        <v>65</v>
      </c>
      <c r="C69" s="289" t="s">
        <v>25</v>
      </c>
      <c r="D69" s="288">
        <v>1.1000000000000001</v>
      </c>
      <c r="E69" s="290" t="s">
        <v>26</v>
      </c>
      <c r="F69" s="404" t="s">
        <v>96</v>
      </c>
      <c r="G69" s="290" t="s">
        <v>97</v>
      </c>
      <c r="H69" s="274"/>
    </row>
    <row r="70" spans="2:8" ht="28.5">
      <c r="B70" s="288">
        <v>66</v>
      </c>
      <c r="C70" s="289" t="s">
        <v>25</v>
      </c>
      <c r="D70" s="288">
        <v>1.2</v>
      </c>
      <c r="E70" s="290" t="s">
        <v>98</v>
      </c>
      <c r="F70" s="404" t="s">
        <v>99</v>
      </c>
      <c r="G70" s="282" t="s">
        <v>100</v>
      </c>
    </row>
    <row r="71" spans="2:8" ht="42.75">
      <c r="B71" s="288">
        <v>67</v>
      </c>
      <c r="C71" s="289" t="s">
        <v>25</v>
      </c>
      <c r="D71" s="288">
        <v>1.2</v>
      </c>
      <c r="E71" s="290" t="s">
        <v>98</v>
      </c>
      <c r="F71" s="404" t="s">
        <v>101</v>
      </c>
      <c r="G71" s="282" t="s">
        <v>102</v>
      </c>
    </row>
    <row r="72" spans="2:8" ht="28.5">
      <c r="B72" s="288">
        <v>68</v>
      </c>
      <c r="C72" s="289" t="s">
        <v>25</v>
      </c>
      <c r="D72" s="288">
        <v>1.2</v>
      </c>
      <c r="E72" s="290" t="s">
        <v>98</v>
      </c>
      <c r="F72" s="404" t="s">
        <v>99</v>
      </c>
      <c r="G72" s="282" t="s">
        <v>103</v>
      </c>
    </row>
    <row r="73" spans="2:8" ht="42.75">
      <c r="B73" s="288">
        <v>69</v>
      </c>
      <c r="C73" s="290" t="s">
        <v>25</v>
      </c>
      <c r="D73" s="288">
        <v>1.2</v>
      </c>
      <c r="E73" s="290" t="s">
        <v>98</v>
      </c>
      <c r="F73" s="405" t="s">
        <v>101</v>
      </c>
      <c r="G73" s="282" t="s">
        <v>104</v>
      </c>
    </row>
    <row r="74" spans="2:8" s="293" customFormat="1" ht="28.5">
      <c r="B74" s="288">
        <v>70</v>
      </c>
      <c r="C74" s="289" t="s">
        <v>25</v>
      </c>
      <c r="D74" s="288">
        <v>1.2</v>
      </c>
      <c r="E74" s="290" t="s">
        <v>98</v>
      </c>
      <c r="F74" s="404" t="s">
        <v>105</v>
      </c>
      <c r="G74" s="282" t="s">
        <v>106</v>
      </c>
      <c r="H74" s="274"/>
    </row>
    <row r="75" spans="2:8" s="293" customFormat="1" ht="21" customHeight="1">
      <c r="B75" s="288">
        <v>71</v>
      </c>
      <c r="C75" s="289" t="s">
        <v>25</v>
      </c>
      <c r="D75" s="288">
        <v>1.2</v>
      </c>
      <c r="E75" s="290" t="s">
        <v>98</v>
      </c>
      <c r="F75" s="404" t="s">
        <v>105</v>
      </c>
      <c r="G75" s="290" t="s">
        <v>107</v>
      </c>
      <c r="H75" s="274"/>
    </row>
    <row r="76" spans="2:8" s="293" customFormat="1" ht="28.5">
      <c r="B76" s="288">
        <v>72</v>
      </c>
      <c r="C76" s="289" t="s">
        <v>25</v>
      </c>
      <c r="D76" s="288">
        <v>1.2</v>
      </c>
      <c r="E76" s="290" t="s">
        <v>98</v>
      </c>
      <c r="F76" s="404" t="s">
        <v>105</v>
      </c>
      <c r="G76" s="282" t="s">
        <v>108</v>
      </c>
      <c r="H76" s="274"/>
    </row>
    <row r="77" spans="2:8" s="293" customFormat="1">
      <c r="B77" s="288">
        <v>73</v>
      </c>
      <c r="C77" s="289" t="s">
        <v>25</v>
      </c>
      <c r="D77" s="288">
        <v>1.2</v>
      </c>
      <c r="E77" s="290" t="s">
        <v>98</v>
      </c>
      <c r="F77" s="404" t="s">
        <v>105</v>
      </c>
      <c r="G77" s="290" t="s">
        <v>109</v>
      </c>
      <c r="H77" s="274"/>
    </row>
    <row r="78" spans="2:8" s="293" customFormat="1" ht="28.5">
      <c r="B78" s="288">
        <v>74</v>
      </c>
      <c r="C78" s="289" t="s">
        <v>25</v>
      </c>
      <c r="D78" s="288">
        <v>1.2</v>
      </c>
      <c r="E78" s="290" t="s">
        <v>98</v>
      </c>
      <c r="F78" s="404" t="s">
        <v>105</v>
      </c>
      <c r="G78" s="282" t="s">
        <v>110</v>
      </c>
      <c r="H78" s="274"/>
    </row>
    <row r="79" spans="2:8" s="293" customFormat="1" ht="28.5">
      <c r="B79" s="288">
        <v>75</v>
      </c>
      <c r="C79" s="289" t="s">
        <v>25</v>
      </c>
      <c r="D79" s="288">
        <v>1.2</v>
      </c>
      <c r="E79" s="290" t="s">
        <v>98</v>
      </c>
      <c r="F79" s="404" t="s">
        <v>105</v>
      </c>
      <c r="G79" s="282" t="s">
        <v>111</v>
      </c>
      <c r="H79" s="274"/>
    </row>
    <row r="80" spans="2:8" s="293" customFormat="1">
      <c r="B80" s="288">
        <v>76</v>
      </c>
      <c r="C80" s="289" t="s">
        <v>25</v>
      </c>
      <c r="D80" s="288">
        <v>1.2</v>
      </c>
      <c r="E80" s="290" t="s">
        <v>98</v>
      </c>
      <c r="F80" s="404" t="s">
        <v>105</v>
      </c>
      <c r="G80" s="290" t="s">
        <v>112</v>
      </c>
      <c r="H80" s="274"/>
    </row>
    <row r="81" spans="2:11" s="293" customFormat="1">
      <c r="B81" s="288">
        <v>77</v>
      </c>
      <c r="C81" s="289" t="s">
        <v>25</v>
      </c>
      <c r="D81" s="288">
        <v>1.2</v>
      </c>
      <c r="E81" s="290" t="s">
        <v>98</v>
      </c>
      <c r="F81" s="404" t="s">
        <v>113</v>
      </c>
      <c r="G81" s="290" t="s">
        <v>114</v>
      </c>
      <c r="H81" s="274"/>
    </row>
    <row r="82" spans="2:11" s="293" customFormat="1">
      <c r="B82" s="288">
        <v>78</v>
      </c>
      <c r="C82" s="289" t="s">
        <v>25</v>
      </c>
      <c r="D82" s="288">
        <v>1.2</v>
      </c>
      <c r="E82" s="290" t="s">
        <v>98</v>
      </c>
      <c r="F82" s="404" t="s">
        <v>113</v>
      </c>
      <c r="G82" s="290" t="s">
        <v>115</v>
      </c>
      <c r="H82" s="274"/>
    </row>
    <row r="83" spans="2:11" s="293" customFormat="1">
      <c r="B83" s="288">
        <v>79</v>
      </c>
      <c r="C83" s="289" t="s">
        <v>25</v>
      </c>
      <c r="D83" s="288">
        <v>1.2</v>
      </c>
      <c r="E83" s="290" t="s">
        <v>98</v>
      </c>
      <c r="F83" s="404" t="s">
        <v>113</v>
      </c>
      <c r="G83" s="290" t="s">
        <v>116</v>
      </c>
      <c r="H83" s="274"/>
    </row>
    <row r="84" spans="2:11" s="293" customFormat="1">
      <c r="B84" s="288">
        <v>80</v>
      </c>
      <c r="C84" s="289" t="s">
        <v>25</v>
      </c>
      <c r="D84" s="288">
        <v>1.2</v>
      </c>
      <c r="E84" s="290" t="s">
        <v>98</v>
      </c>
      <c r="F84" s="404" t="s">
        <v>113</v>
      </c>
      <c r="G84" s="290" t="s">
        <v>117</v>
      </c>
      <c r="H84" s="274"/>
    </row>
    <row r="85" spans="2:11" s="293" customFormat="1">
      <c r="B85" s="288">
        <v>81</v>
      </c>
      <c r="C85" s="289" t="s">
        <v>25</v>
      </c>
      <c r="D85" s="288">
        <v>1.2</v>
      </c>
      <c r="E85" s="290" t="s">
        <v>98</v>
      </c>
      <c r="F85" s="404" t="s">
        <v>113</v>
      </c>
      <c r="G85" s="290" t="s">
        <v>118</v>
      </c>
      <c r="H85" s="274"/>
    </row>
    <row r="86" spans="2:11" s="293" customFormat="1">
      <c r="B86" s="288">
        <v>82</v>
      </c>
      <c r="C86" s="289" t="s">
        <v>25</v>
      </c>
      <c r="D86" s="288">
        <v>1.2</v>
      </c>
      <c r="E86" s="290" t="s">
        <v>98</v>
      </c>
      <c r="F86" s="404" t="s">
        <v>113</v>
      </c>
      <c r="G86" s="290" t="s">
        <v>119</v>
      </c>
      <c r="H86" s="274"/>
    </row>
    <row r="87" spans="2:11" s="293" customFormat="1" ht="28.5">
      <c r="B87" s="288">
        <v>83</v>
      </c>
      <c r="C87" s="289" t="s">
        <v>25</v>
      </c>
      <c r="D87" s="288">
        <v>1.2</v>
      </c>
      <c r="E87" s="290" t="s">
        <v>98</v>
      </c>
      <c r="F87" s="404" t="s">
        <v>120</v>
      </c>
      <c r="G87" s="282" t="s">
        <v>121</v>
      </c>
      <c r="H87" s="274"/>
    </row>
    <row r="88" spans="2:11" s="293" customFormat="1" ht="14.25">
      <c r="B88" s="288">
        <v>84</v>
      </c>
      <c r="C88" s="289" t="s">
        <v>25</v>
      </c>
      <c r="D88" s="288">
        <v>1.2</v>
      </c>
      <c r="E88" s="290" t="s">
        <v>98</v>
      </c>
      <c r="F88" s="405" t="s">
        <v>127</v>
      </c>
      <c r="G88" s="290" t="s">
        <v>128</v>
      </c>
    </row>
    <row r="89" spans="2:11" s="293" customFormat="1" ht="15" customHeight="1">
      <c r="B89" s="288">
        <v>85</v>
      </c>
      <c r="C89" s="289" t="s">
        <v>25</v>
      </c>
      <c r="D89" s="288">
        <v>1.2</v>
      </c>
      <c r="E89" s="290" t="s">
        <v>98</v>
      </c>
      <c r="F89" s="405" t="s">
        <v>129</v>
      </c>
      <c r="G89" s="290" t="s">
        <v>130</v>
      </c>
    </row>
    <row r="90" spans="2:11" s="293" customFormat="1" ht="14.25">
      <c r="B90" s="288">
        <v>86</v>
      </c>
      <c r="C90" s="289" t="s">
        <v>25</v>
      </c>
      <c r="D90" s="288">
        <v>1.2</v>
      </c>
      <c r="E90" s="290" t="s">
        <v>98</v>
      </c>
      <c r="F90" s="404" t="s">
        <v>131</v>
      </c>
      <c r="G90" s="290" t="s">
        <v>132</v>
      </c>
    </row>
    <row r="91" spans="2:11">
      <c r="B91" s="288">
        <v>87</v>
      </c>
      <c r="C91" s="289" t="s">
        <v>25</v>
      </c>
      <c r="D91" s="288">
        <v>1.2</v>
      </c>
      <c r="E91" s="290" t="s">
        <v>98</v>
      </c>
      <c r="F91" s="404" t="s">
        <v>131</v>
      </c>
      <c r="G91" s="290" t="s">
        <v>133</v>
      </c>
      <c r="H91" s="293"/>
      <c r="I91" s="293"/>
      <c r="J91" s="293"/>
      <c r="K91" s="293"/>
    </row>
    <row r="92" spans="2:11">
      <c r="B92" s="288">
        <v>88</v>
      </c>
      <c r="C92" s="289" t="s">
        <v>25</v>
      </c>
      <c r="D92" s="288">
        <v>1.2</v>
      </c>
      <c r="E92" s="290" t="s">
        <v>98</v>
      </c>
      <c r="F92" s="404" t="s">
        <v>131</v>
      </c>
      <c r="G92" s="290" t="s">
        <v>134</v>
      </c>
    </row>
    <row r="93" spans="2:11">
      <c r="B93" s="288">
        <v>89</v>
      </c>
      <c r="C93" s="289" t="s">
        <v>25</v>
      </c>
      <c r="D93" s="288">
        <v>1.2</v>
      </c>
      <c r="E93" s="290" t="s">
        <v>98</v>
      </c>
      <c r="F93" s="404" t="s">
        <v>131</v>
      </c>
      <c r="G93" s="290" t="s">
        <v>135</v>
      </c>
    </row>
    <row r="94" spans="2:11">
      <c r="B94" s="288">
        <v>90</v>
      </c>
      <c r="C94" s="289" t="s">
        <v>25</v>
      </c>
      <c r="D94" s="288">
        <v>1.2</v>
      </c>
      <c r="E94" s="290" t="s">
        <v>98</v>
      </c>
      <c r="F94" s="404" t="s">
        <v>131</v>
      </c>
      <c r="G94" s="290" t="s">
        <v>136</v>
      </c>
    </row>
    <row r="95" spans="2:11">
      <c r="B95" s="288">
        <v>91</v>
      </c>
      <c r="C95" s="289" t="s">
        <v>25</v>
      </c>
      <c r="D95" s="288">
        <v>1.2</v>
      </c>
      <c r="E95" s="290" t="s">
        <v>98</v>
      </c>
      <c r="F95" s="404" t="s">
        <v>131</v>
      </c>
      <c r="G95" s="290" t="s">
        <v>137</v>
      </c>
    </row>
    <row r="96" spans="2:11">
      <c r="B96" s="288">
        <v>92</v>
      </c>
      <c r="C96" s="289" t="s">
        <v>25</v>
      </c>
      <c r="D96" s="288">
        <v>1.2</v>
      </c>
      <c r="E96" s="290" t="s">
        <v>98</v>
      </c>
      <c r="F96" s="404" t="s">
        <v>131</v>
      </c>
      <c r="G96" s="290" t="s">
        <v>138</v>
      </c>
    </row>
    <row r="97" spans="2:7">
      <c r="B97" s="288">
        <v>93</v>
      </c>
      <c r="C97" s="289" t="s">
        <v>25</v>
      </c>
      <c r="D97" s="288">
        <v>1.2</v>
      </c>
      <c r="E97" s="290" t="s">
        <v>98</v>
      </c>
      <c r="F97" s="404" t="s">
        <v>131</v>
      </c>
      <c r="G97" s="290" t="s">
        <v>139</v>
      </c>
    </row>
    <row r="98" spans="2:7">
      <c r="B98" s="288">
        <v>94</v>
      </c>
      <c r="C98" s="289" t="s">
        <v>25</v>
      </c>
      <c r="D98" s="288">
        <v>1.2</v>
      </c>
      <c r="E98" s="290" t="s">
        <v>98</v>
      </c>
      <c r="F98" s="404" t="s">
        <v>131</v>
      </c>
      <c r="G98" s="290" t="s">
        <v>140</v>
      </c>
    </row>
    <row r="99" spans="2:7">
      <c r="B99" s="288">
        <v>95</v>
      </c>
      <c r="C99" s="289" t="s">
        <v>25</v>
      </c>
      <c r="D99" s="288">
        <v>1.2</v>
      </c>
      <c r="E99" s="290" t="s">
        <v>98</v>
      </c>
      <c r="F99" s="404" t="s">
        <v>131</v>
      </c>
      <c r="G99" s="290" t="s">
        <v>141</v>
      </c>
    </row>
    <row r="100" spans="2:7">
      <c r="B100" s="288">
        <v>96</v>
      </c>
      <c r="C100" s="289" t="s">
        <v>25</v>
      </c>
      <c r="D100" s="288">
        <v>1.2</v>
      </c>
      <c r="E100" s="290" t="s">
        <v>98</v>
      </c>
      <c r="F100" s="404" t="s">
        <v>131</v>
      </c>
      <c r="G100" s="290" t="s">
        <v>142</v>
      </c>
    </row>
    <row r="101" spans="2:7">
      <c r="B101" s="288">
        <v>97</v>
      </c>
      <c r="C101" s="289" t="s">
        <v>25</v>
      </c>
      <c r="D101" s="288">
        <v>1.2</v>
      </c>
      <c r="E101" s="290" t="s">
        <v>98</v>
      </c>
      <c r="F101" s="404" t="s">
        <v>131</v>
      </c>
      <c r="G101" s="290" t="s">
        <v>143</v>
      </c>
    </row>
    <row r="102" spans="2:7" ht="18.75">
      <c r="B102" s="288">
        <v>98</v>
      </c>
      <c r="C102" s="289" t="s">
        <v>25</v>
      </c>
      <c r="D102" s="288">
        <v>1.2</v>
      </c>
      <c r="E102" s="290" t="s">
        <v>98</v>
      </c>
      <c r="F102" s="404" t="s">
        <v>131</v>
      </c>
      <c r="G102" s="290" t="s">
        <v>144</v>
      </c>
    </row>
    <row r="103" spans="2:7" ht="18.75">
      <c r="B103" s="288">
        <v>99</v>
      </c>
      <c r="C103" s="289" t="s">
        <v>25</v>
      </c>
      <c r="D103" s="288">
        <v>1.2</v>
      </c>
      <c r="E103" s="290" t="s">
        <v>98</v>
      </c>
      <c r="F103" s="404" t="s">
        <v>131</v>
      </c>
      <c r="G103" s="290" t="s">
        <v>145</v>
      </c>
    </row>
    <row r="104" spans="2:7" ht="18.75">
      <c r="B104" s="288">
        <v>100</v>
      </c>
      <c r="C104" s="289" t="s">
        <v>25</v>
      </c>
      <c r="D104" s="288">
        <v>1.2</v>
      </c>
      <c r="E104" s="290" t="s">
        <v>98</v>
      </c>
      <c r="F104" s="404" t="s">
        <v>131</v>
      </c>
      <c r="G104" s="290" t="s">
        <v>146</v>
      </c>
    </row>
    <row r="105" spans="2:7" ht="18.75">
      <c r="B105" s="288">
        <v>101</v>
      </c>
      <c r="C105" s="289" t="s">
        <v>25</v>
      </c>
      <c r="D105" s="288">
        <v>1.2</v>
      </c>
      <c r="E105" s="290" t="s">
        <v>98</v>
      </c>
      <c r="F105" s="404" t="s">
        <v>131</v>
      </c>
      <c r="G105" s="290" t="s">
        <v>147</v>
      </c>
    </row>
    <row r="106" spans="2:7" ht="54.95" customHeight="1">
      <c r="B106" s="288">
        <v>102</v>
      </c>
      <c r="C106" s="289" t="s">
        <v>25</v>
      </c>
      <c r="D106" s="288">
        <v>1.2</v>
      </c>
      <c r="E106" s="290" t="s">
        <v>98</v>
      </c>
      <c r="F106" s="406" t="s">
        <v>148</v>
      </c>
      <c r="G106" s="291" t="s">
        <v>148</v>
      </c>
    </row>
    <row r="107" spans="2:7" ht="43.5" customHeight="1">
      <c r="B107" s="288">
        <v>103</v>
      </c>
      <c r="C107" s="289" t="s">
        <v>25</v>
      </c>
      <c r="D107" s="288">
        <v>1.2</v>
      </c>
      <c r="E107" s="290" t="s">
        <v>98</v>
      </c>
      <c r="F107" s="407" t="s">
        <v>149</v>
      </c>
      <c r="G107" s="291" t="s">
        <v>150</v>
      </c>
    </row>
    <row r="108" spans="2:7" ht="42" customHeight="1">
      <c r="B108" s="288">
        <v>104</v>
      </c>
      <c r="C108" s="289" t="s">
        <v>25</v>
      </c>
      <c r="D108" s="288">
        <v>1.2</v>
      </c>
      <c r="E108" s="290" t="s">
        <v>98</v>
      </c>
      <c r="F108" s="404" t="s">
        <v>151</v>
      </c>
      <c r="G108" s="291" t="s">
        <v>150</v>
      </c>
    </row>
    <row r="109" spans="2:7" ht="28.5">
      <c r="B109" s="288">
        <v>105</v>
      </c>
      <c r="C109" s="289" t="s">
        <v>152</v>
      </c>
      <c r="D109" s="288">
        <v>2.1</v>
      </c>
      <c r="E109" s="290" t="s">
        <v>153</v>
      </c>
      <c r="F109" s="404" t="s">
        <v>154</v>
      </c>
      <c r="G109" s="290" t="s">
        <v>155</v>
      </c>
    </row>
    <row r="110" spans="2:7" ht="30" customHeight="1">
      <c r="B110" s="288">
        <v>106</v>
      </c>
      <c r="C110" s="289" t="s">
        <v>152</v>
      </c>
      <c r="D110" s="288">
        <v>2.1</v>
      </c>
      <c r="E110" s="290" t="s">
        <v>153</v>
      </c>
      <c r="F110" s="404" t="s">
        <v>154</v>
      </c>
      <c r="G110" s="290" t="s">
        <v>156</v>
      </c>
    </row>
    <row r="111" spans="2:7" ht="28.5">
      <c r="B111" s="288">
        <v>107</v>
      </c>
      <c r="C111" s="289" t="s">
        <v>152</v>
      </c>
      <c r="D111" s="288">
        <v>2.1</v>
      </c>
      <c r="E111" s="290" t="s">
        <v>153</v>
      </c>
      <c r="F111" s="404" t="s">
        <v>154</v>
      </c>
      <c r="G111" s="290" t="s">
        <v>157</v>
      </c>
    </row>
    <row r="112" spans="2:7" ht="28.5">
      <c r="B112" s="288">
        <v>108</v>
      </c>
      <c r="C112" s="289" t="s">
        <v>152</v>
      </c>
      <c r="D112" s="288">
        <v>2.1</v>
      </c>
      <c r="E112" s="290" t="s">
        <v>153</v>
      </c>
      <c r="F112" s="404" t="s">
        <v>154</v>
      </c>
      <c r="G112" s="290" t="s">
        <v>158</v>
      </c>
    </row>
    <row r="113" spans="2:7" ht="18.600000000000001" customHeight="1">
      <c r="B113" s="288">
        <v>109</v>
      </c>
      <c r="C113" s="289" t="s">
        <v>152</v>
      </c>
      <c r="D113" s="288">
        <v>2.1</v>
      </c>
      <c r="E113" s="290" t="s">
        <v>153</v>
      </c>
      <c r="F113" s="404" t="s">
        <v>159</v>
      </c>
      <c r="G113" s="290" t="s">
        <v>123</v>
      </c>
    </row>
    <row r="114" spans="2:7">
      <c r="B114" s="288">
        <v>110</v>
      </c>
      <c r="C114" s="289" t="s">
        <v>152</v>
      </c>
      <c r="D114" s="288">
        <v>2.1</v>
      </c>
      <c r="E114" s="290" t="s">
        <v>153</v>
      </c>
      <c r="F114" s="404" t="s">
        <v>159</v>
      </c>
      <c r="G114" s="290" t="s">
        <v>124</v>
      </c>
    </row>
    <row r="115" spans="2:7">
      <c r="B115" s="288">
        <v>111</v>
      </c>
      <c r="C115" s="289" t="s">
        <v>152</v>
      </c>
      <c r="D115" s="288">
        <v>2.1</v>
      </c>
      <c r="E115" s="290" t="s">
        <v>153</v>
      </c>
      <c r="F115" s="404" t="s">
        <v>159</v>
      </c>
      <c r="G115" s="290" t="s">
        <v>125</v>
      </c>
    </row>
    <row r="116" spans="2:7">
      <c r="B116" s="288">
        <v>112</v>
      </c>
      <c r="C116" s="289" t="s">
        <v>152</v>
      </c>
      <c r="D116" s="288">
        <v>2.1</v>
      </c>
      <c r="E116" s="290" t="s">
        <v>153</v>
      </c>
      <c r="F116" s="404" t="s">
        <v>159</v>
      </c>
      <c r="G116" s="290" t="s">
        <v>126</v>
      </c>
    </row>
    <row r="117" spans="2:7">
      <c r="B117" s="288">
        <v>113</v>
      </c>
      <c r="C117" s="289" t="s">
        <v>152</v>
      </c>
      <c r="D117" s="288">
        <v>2.1</v>
      </c>
      <c r="E117" s="290" t="s">
        <v>153</v>
      </c>
      <c r="F117" s="404" t="s">
        <v>159</v>
      </c>
      <c r="G117" s="290" t="s">
        <v>160</v>
      </c>
    </row>
    <row r="118" spans="2:7">
      <c r="B118" s="288">
        <v>114</v>
      </c>
      <c r="C118" s="289" t="s">
        <v>152</v>
      </c>
      <c r="D118" s="288">
        <v>2.1</v>
      </c>
      <c r="E118" s="290" t="s">
        <v>153</v>
      </c>
      <c r="F118" s="404" t="s">
        <v>161</v>
      </c>
      <c r="G118" s="290" t="s">
        <v>162</v>
      </c>
    </row>
    <row r="119" spans="2:7">
      <c r="B119" s="288">
        <v>115</v>
      </c>
      <c r="C119" s="289" t="s">
        <v>152</v>
      </c>
      <c r="D119" s="288">
        <v>2.1</v>
      </c>
      <c r="E119" s="290" t="s">
        <v>153</v>
      </c>
      <c r="F119" s="404" t="s">
        <v>161</v>
      </c>
      <c r="G119" s="290" t="s">
        <v>163</v>
      </c>
    </row>
    <row r="120" spans="2:7">
      <c r="B120" s="288">
        <v>116</v>
      </c>
      <c r="C120" s="289" t="s">
        <v>152</v>
      </c>
      <c r="D120" s="288">
        <v>2.1</v>
      </c>
      <c r="E120" s="290" t="s">
        <v>153</v>
      </c>
      <c r="F120" s="404" t="s">
        <v>161</v>
      </c>
      <c r="G120" s="290" t="s">
        <v>164</v>
      </c>
    </row>
    <row r="121" spans="2:7">
      <c r="B121" s="288">
        <v>117</v>
      </c>
      <c r="C121" s="289" t="s">
        <v>152</v>
      </c>
      <c r="D121" s="288">
        <v>2.1</v>
      </c>
      <c r="E121" s="290" t="s">
        <v>153</v>
      </c>
      <c r="F121" s="404" t="s">
        <v>161</v>
      </c>
      <c r="G121" s="290" t="s">
        <v>165</v>
      </c>
    </row>
    <row r="122" spans="2:7">
      <c r="B122" s="288">
        <v>118</v>
      </c>
      <c r="C122" s="289" t="s">
        <v>152</v>
      </c>
      <c r="D122" s="288">
        <v>2.1</v>
      </c>
      <c r="E122" s="290" t="s">
        <v>153</v>
      </c>
      <c r="F122" s="404" t="s">
        <v>161</v>
      </c>
      <c r="G122" s="290" t="s">
        <v>166</v>
      </c>
    </row>
    <row r="123" spans="2:7">
      <c r="B123" s="288">
        <v>119</v>
      </c>
      <c r="C123" s="289" t="s">
        <v>152</v>
      </c>
      <c r="D123" s="288">
        <v>2.1</v>
      </c>
      <c r="E123" s="290" t="s">
        <v>153</v>
      </c>
      <c r="F123" s="404" t="s">
        <v>161</v>
      </c>
      <c r="G123" s="290" t="s">
        <v>167</v>
      </c>
    </row>
    <row r="124" spans="2:7">
      <c r="B124" s="288">
        <v>120</v>
      </c>
      <c r="C124" s="289" t="s">
        <v>152</v>
      </c>
      <c r="D124" s="288">
        <v>2.1</v>
      </c>
      <c r="E124" s="290" t="s">
        <v>153</v>
      </c>
      <c r="F124" s="404" t="s">
        <v>161</v>
      </c>
      <c r="G124" s="290" t="s">
        <v>168</v>
      </c>
    </row>
    <row r="125" spans="2:7">
      <c r="B125" s="288">
        <v>121</v>
      </c>
      <c r="C125" s="289" t="s">
        <v>152</v>
      </c>
      <c r="D125" s="288">
        <v>2.1</v>
      </c>
      <c r="E125" s="290" t="s">
        <v>153</v>
      </c>
      <c r="F125" s="404" t="s">
        <v>161</v>
      </c>
      <c r="G125" s="290" t="s">
        <v>169</v>
      </c>
    </row>
    <row r="126" spans="2:7" ht="28.5">
      <c r="B126" s="288">
        <v>122</v>
      </c>
      <c r="C126" s="289" t="s">
        <v>152</v>
      </c>
      <c r="D126" s="288">
        <v>2.2000000000000002</v>
      </c>
      <c r="E126" s="290" t="s">
        <v>170</v>
      </c>
      <c r="F126" s="404" t="s">
        <v>171</v>
      </c>
      <c r="G126" s="290" t="s">
        <v>172</v>
      </c>
    </row>
    <row r="127" spans="2:7" ht="28.5">
      <c r="B127" s="288">
        <v>123</v>
      </c>
      <c r="C127" s="289" t="s">
        <v>152</v>
      </c>
      <c r="D127" s="288">
        <v>2.2000000000000002</v>
      </c>
      <c r="E127" s="290" t="s">
        <v>170</v>
      </c>
      <c r="F127" s="404" t="s">
        <v>171</v>
      </c>
      <c r="G127" s="290" t="s">
        <v>173</v>
      </c>
    </row>
    <row r="128" spans="2:7" ht="28.5">
      <c r="B128" s="288">
        <v>124</v>
      </c>
      <c r="C128" s="289" t="s">
        <v>152</v>
      </c>
      <c r="D128" s="288">
        <v>2.2000000000000002</v>
      </c>
      <c r="E128" s="290" t="s">
        <v>170</v>
      </c>
      <c r="F128" s="404" t="s">
        <v>171</v>
      </c>
      <c r="G128" s="290" t="s">
        <v>174</v>
      </c>
    </row>
    <row r="129" spans="2:7" ht="28.5">
      <c r="B129" s="288">
        <v>125</v>
      </c>
      <c r="C129" s="289" t="s">
        <v>152</v>
      </c>
      <c r="D129" s="288">
        <v>2.2000000000000002</v>
      </c>
      <c r="E129" s="290" t="s">
        <v>170</v>
      </c>
      <c r="F129" s="404" t="s">
        <v>175</v>
      </c>
      <c r="G129" s="290" t="s">
        <v>176</v>
      </c>
    </row>
    <row r="130" spans="2:7" ht="28.5">
      <c r="B130" s="288">
        <v>126</v>
      </c>
      <c r="C130" s="289" t="s">
        <v>152</v>
      </c>
      <c r="D130" s="288">
        <v>2.2000000000000002</v>
      </c>
      <c r="E130" s="290" t="s">
        <v>170</v>
      </c>
      <c r="F130" s="404" t="s">
        <v>175</v>
      </c>
      <c r="G130" s="290" t="s">
        <v>177</v>
      </c>
    </row>
    <row r="131" spans="2:7" ht="28.5">
      <c r="B131" s="288">
        <v>127</v>
      </c>
      <c r="C131" s="289" t="s">
        <v>152</v>
      </c>
      <c r="D131" s="288">
        <v>2.2000000000000002</v>
      </c>
      <c r="E131" s="290" t="s">
        <v>170</v>
      </c>
      <c r="F131" s="404" t="s">
        <v>175</v>
      </c>
      <c r="G131" s="290" t="s">
        <v>178</v>
      </c>
    </row>
    <row r="132" spans="2:7" ht="28.5">
      <c r="B132" s="288">
        <v>128</v>
      </c>
      <c r="C132" s="289" t="s">
        <v>152</v>
      </c>
      <c r="D132" s="288">
        <v>2.2000000000000002</v>
      </c>
      <c r="E132" s="290" t="s">
        <v>170</v>
      </c>
      <c r="F132" s="404" t="s">
        <v>175</v>
      </c>
      <c r="G132" s="290" t="s">
        <v>179</v>
      </c>
    </row>
    <row r="133" spans="2:7" ht="28.5">
      <c r="B133" s="288">
        <v>129</v>
      </c>
      <c r="C133" s="289" t="s">
        <v>152</v>
      </c>
      <c r="D133" s="288">
        <v>2.2000000000000002</v>
      </c>
      <c r="E133" s="290" t="s">
        <v>170</v>
      </c>
      <c r="F133" s="404" t="s">
        <v>175</v>
      </c>
      <c r="G133" s="290" t="s">
        <v>180</v>
      </c>
    </row>
    <row r="134" spans="2:7" ht="28.5">
      <c r="B134" s="288">
        <v>130</v>
      </c>
      <c r="C134" s="289" t="s">
        <v>152</v>
      </c>
      <c r="D134" s="288">
        <v>2.2000000000000002</v>
      </c>
      <c r="E134" s="290" t="s">
        <v>170</v>
      </c>
      <c r="F134" s="404" t="s">
        <v>175</v>
      </c>
      <c r="G134" s="290" t="s">
        <v>181</v>
      </c>
    </row>
    <row r="135" spans="2:7" ht="28.5">
      <c r="B135" s="288">
        <v>131</v>
      </c>
      <c r="C135" s="289" t="s">
        <v>152</v>
      </c>
      <c r="D135" s="288">
        <v>2.2000000000000002</v>
      </c>
      <c r="E135" s="290" t="s">
        <v>170</v>
      </c>
      <c r="F135" s="404" t="s">
        <v>182</v>
      </c>
      <c r="G135" s="290" t="s">
        <v>183</v>
      </c>
    </row>
    <row r="136" spans="2:7" ht="28.5">
      <c r="B136" s="288">
        <v>132</v>
      </c>
      <c r="C136" s="289" t="s">
        <v>152</v>
      </c>
      <c r="D136" s="288">
        <v>2.2000000000000002</v>
      </c>
      <c r="E136" s="290" t="s">
        <v>170</v>
      </c>
      <c r="F136" s="404" t="s">
        <v>182</v>
      </c>
      <c r="G136" s="290" t="s">
        <v>176</v>
      </c>
    </row>
    <row r="137" spans="2:7" ht="28.5">
      <c r="B137" s="288">
        <v>133</v>
      </c>
      <c r="C137" s="289" t="s">
        <v>152</v>
      </c>
      <c r="D137" s="288">
        <v>2.2000000000000002</v>
      </c>
      <c r="E137" s="290" t="s">
        <v>170</v>
      </c>
      <c r="F137" s="404" t="s">
        <v>182</v>
      </c>
      <c r="G137" s="290" t="s">
        <v>177</v>
      </c>
    </row>
    <row r="138" spans="2:7" ht="28.5">
      <c r="B138" s="288">
        <v>134</v>
      </c>
      <c r="C138" s="289" t="s">
        <v>152</v>
      </c>
      <c r="D138" s="288">
        <v>2.2000000000000002</v>
      </c>
      <c r="E138" s="290" t="s">
        <v>170</v>
      </c>
      <c r="F138" s="404" t="s">
        <v>182</v>
      </c>
      <c r="G138" s="290" t="s">
        <v>178</v>
      </c>
    </row>
    <row r="139" spans="2:7" ht="28.5">
      <c r="B139" s="288">
        <v>135</v>
      </c>
      <c r="C139" s="289" t="s">
        <v>152</v>
      </c>
      <c r="D139" s="288">
        <v>2.2000000000000002</v>
      </c>
      <c r="E139" s="290" t="s">
        <v>170</v>
      </c>
      <c r="F139" s="404" t="s">
        <v>182</v>
      </c>
      <c r="G139" s="290" t="s">
        <v>179</v>
      </c>
    </row>
    <row r="140" spans="2:7" ht="28.5">
      <c r="B140" s="288">
        <v>136</v>
      </c>
      <c r="C140" s="289" t="s">
        <v>152</v>
      </c>
      <c r="D140" s="288">
        <v>2.2000000000000002</v>
      </c>
      <c r="E140" s="290" t="s">
        <v>170</v>
      </c>
      <c r="F140" s="404" t="s">
        <v>182</v>
      </c>
      <c r="G140" s="290" t="s">
        <v>180</v>
      </c>
    </row>
    <row r="141" spans="2:7" ht="28.5">
      <c r="B141" s="288">
        <v>137</v>
      </c>
      <c r="C141" s="289" t="s">
        <v>152</v>
      </c>
      <c r="D141" s="288">
        <v>2.2000000000000002</v>
      </c>
      <c r="E141" s="290" t="s">
        <v>170</v>
      </c>
      <c r="F141" s="404" t="s">
        <v>182</v>
      </c>
      <c r="G141" s="290" t="s">
        <v>181</v>
      </c>
    </row>
    <row r="142" spans="2:7" ht="28.5">
      <c r="B142" s="288">
        <v>138</v>
      </c>
      <c r="C142" s="289" t="s">
        <v>152</v>
      </c>
      <c r="D142" s="288">
        <v>2.2000000000000002</v>
      </c>
      <c r="E142" s="290" t="s">
        <v>170</v>
      </c>
      <c r="F142" s="404" t="s">
        <v>184</v>
      </c>
      <c r="G142" s="290" t="s">
        <v>185</v>
      </c>
    </row>
    <row r="143" spans="2:7" ht="28.5">
      <c r="B143" s="288">
        <v>139</v>
      </c>
      <c r="C143" s="289" t="s">
        <v>152</v>
      </c>
      <c r="D143" s="288">
        <v>2.2000000000000002</v>
      </c>
      <c r="E143" s="290" t="s">
        <v>170</v>
      </c>
      <c r="F143" s="404" t="s">
        <v>184</v>
      </c>
      <c r="G143" s="290" t="s">
        <v>176</v>
      </c>
    </row>
    <row r="144" spans="2:7" ht="28.5">
      <c r="B144" s="288">
        <v>140</v>
      </c>
      <c r="C144" s="289" t="s">
        <v>152</v>
      </c>
      <c r="D144" s="288">
        <v>2.2000000000000002</v>
      </c>
      <c r="E144" s="290" t="s">
        <v>170</v>
      </c>
      <c r="F144" s="404" t="s">
        <v>184</v>
      </c>
      <c r="G144" s="290" t="s">
        <v>177</v>
      </c>
    </row>
    <row r="145" spans="2:7" ht="28.5">
      <c r="B145" s="288">
        <v>141</v>
      </c>
      <c r="C145" s="289" t="s">
        <v>152</v>
      </c>
      <c r="D145" s="288">
        <v>2.2000000000000002</v>
      </c>
      <c r="E145" s="290" t="s">
        <v>170</v>
      </c>
      <c r="F145" s="404" t="s">
        <v>184</v>
      </c>
      <c r="G145" s="290" t="s">
        <v>178</v>
      </c>
    </row>
    <row r="146" spans="2:7" ht="28.5">
      <c r="B146" s="288">
        <v>142</v>
      </c>
      <c r="C146" s="289" t="s">
        <v>152</v>
      </c>
      <c r="D146" s="288">
        <v>2.2000000000000002</v>
      </c>
      <c r="E146" s="290" t="s">
        <v>170</v>
      </c>
      <c r="F146" s="404" t="s">
        <v>184</v>
      </c>
      <c r="G146" s="290" t="s">
        <v>179</v>
      </c>
    </row>
    <row r="147" spans="2:7" ht="28.5">
      <c r="B147" s="288">
        <v>143</v>
      </c>
      <c r="C147" s="289" t="s">
        <v>152</v>
      </c>
      <c r="D147" s="288">
        <v>2.2000000000000002</v>
      </c>
      <c r="E147" s="290" t="s">
        <v>170</v>
      </c>
      <c r="F147" s="404" t="s">
        <v>184</v>
      </c>
      <c r="G147" s="290" t="s">
        <v>180</v>
      </c>
    </row>
    <row r="148" spans="2:7" ht="28.5">
      <c r="B148" s="288">
        <v>144</v>
      </c>
      <c r="C148" s="289" t="s">
        <v>152</v>
      </c>
      <c r="D148" s="288">
        <v>2.2000000000000002</v>
      </c>
      <c r="E148" s="290" t="s">
        <v>170</v>
      </c>
      <c r="F148" s="404" t="s">
        <v>184</v>
      </c>
      <c r="G148" s="290" t="s">
        <v>181</v>
      </c>
    </row>
    <row r="149" spans="2:7" ht="28.5">
      <c r="B149" s="288">
        <v>145</v>
      </c>
      <c r="C149" s="289" t="s">
        <v>152</v>
      </c>
      <c r="D149" s="288">
        <v>2.2000000000000002</v>
      </c>
      <c r="E149" s="290" t="s">
        <v>170</v>
      </c>
      <c r="F149" s="404" t="s">
        <v>186</v>
      </c>
      <c r="G149" s="290" t="s">
        <v>187</v>
      </c>
    </row>
    <row r="150" spans="2:7" ht="28.5">
      <c r="B150" s="288">
        <v>146</v>
      </c>
      <c r="C150" s="289" t="s">
        <v>152</v>
      </c>
      <c r="D150" s="288">
        <v>2.2000000000000002</v>
      </c>
      <c r="E150" s="290" t="s">
        <v>170</v>
      </c>
      <c r="F150" s="404" t="s">
        <v>186</v>
      </c>
      <c r="G150" s="290" t="s">
        <v>176</v>
      </c>
    </row>
    <row r="151" spans="2:7" ht="28.5">
      <c r="B151" s="288">
        <v>147</v>
      </c>
      <c r="C151" s="289" t="s">
        <v>152</v>
      </c>
      <c r="D151" s="288">
        <v>2.2000000000000002</v>
      </c>
      <c r="E151" s="290" t="s">
        <v>170</v>
      </c>
      <c r="F151" s="404" t="s">
        <v>186</v>
      </c>
      <c r="G151" s="290" t="s">
        <v>177</v>
      </c>
    </row>
    <row r="152" spans="2:7" ht="28.5">
      <c r="B152" s="288">
        <v>148</v>
      </c>
      <c r="C152" s="289" t="s">
        <v>152</v>
      </c>
      <c r="D152" s="288">
        <v>2.2000000000000002</v>
      </c>
      <c r="E152" s="290" t="s">
        <v>170</v>
      </c>
      <c r="F152" s="404" t="s">
        <v>186</v>
      </c>
      <c r="G152" s="290" t="s">
        <v>178</v>
      </c>
    </row>
    <row r="153" spans="2:7" ht="28.5">
      <c r="B153" s="288">
        <v>149</v>
      </c>
      <c r="C153" s="289" t="s">
        <v>152</v>
      </c>
      <c r="D153" s="288">
        <v>2.2000000000000002</v>
      </c>
      <c r="E153" s="290" t="s">
        <v>170</v>
      </c>
      <c r="F153" s="404" t="s">
        <v>186</v>
      </c>
      <c r="G153" s="290" t="s">
        <v>179</v>
      </c>
    </row>
    <row r="154" spans="2:7" ht="28.5">
      <c r="B154" s="288">
        <v>150</v>
      </c>
      <c r="C154" s="289" t="s">
        <v>152</v>
      </c>
      <c r="D154" s="288">
        <v>2.2000000000000002</v>
      </c>
      <c r="E154" s="290" t="s">
        <v>170</v>
      </c>
      <c r="F154" s="404" t="s">
        <v>186</v>
      </c>
      <c r="G154" s="290" t="s">
        <v>180</v>
      </c>
    </row>
    <row r="155" spans="2:7" ht="28.5">
      <c r="B155" s="288">
        <v>151</v>
      </c>
      <c r="C155" s="289" t="s">
        <v>152</v>
      </c>
      <c r="D155" s="288">
        <v>2.2000000000000002</v>
      </c>
      <c r="E155" s="290" t="s">
        <v>170</v>
      </c>
      <c r="F155" s="404" t="s">
        <v>186</v>
      </c>
      <c r="G155" s="290" t="s">
        <v>181</v>
      </c>
    </row>
    <row r="156" spans="2:7">
      <c r="B156" s="288">
        <v>152</v>
      </c>
      <c r="C156" s="289" t="s">
        <v>152</v>
      </c>
      <c r="D156" s="288">
        <v>2.2000000000000002</v>
      </c>
      <c r="E156" s="290" t="s">
        <v>170</v>
      </c>
      <c r="F156" s="404" t="s">
        <v>188</v>
      </c>
      <c r="G156" s="290" t="s">
        <v>189</v>
      </c>
    </row>
    <row r="157" spans="2:7">
      <c r="B157" s="288">
        <v>153</v>
      </c>
      <c r="C157" s="289" t="s">
        <v>152</v>
      </c>
      <c r="D157" s="288">
        <v>2.2000000000000002</v>
      </c>
      <c r="E157" s="290" t="s">
        <v>170</v>
      </c>
      <c r="F157" s="404" t="s">
        <v>188</v>
      </c>
      <c r="G157" s="290" t="s">
        <v>190</v>
      </c>
    </row>
    <row r="158" spans="2:7">
      <c r="B158" s="288">
        <v>154</v>
      </c>
      <c r="C158" s="289" t="s">
        <v>152</v>
      </c>
      <c r="D158" s="288">
        <v>2.2000000000000002</v>
      </c>
      <c r="E158" s="290" t="s">
        <v>170</v>
      </c>
      <c r="F158" s="404" t="s">
        <v>188</v>
      </c>
      <c r="G158" s="290" t="s">
        <v>191</v>
      </c>
    </row>
    <row r="159" spans="2:7">
      <c r="B159" s="288">
        <v>155</v>
      </c>
      <c r="C159" s="289" t="s">
        <v>152</v>
      </c>
      <c r="D159" s="288">
        <v>2.2000000000000002</v>
      </c>
      <c r="E159" s="290" t="s">
        <v>170</v>
      </c>
      <c r="F159" s="404" t="s">
        <v>188</v>
      </c>
      <c r="G159" s="290" t="s">
        <v>192</v>
      </c>
    </row>
    <row r="160" spans="2:7">
      <c r="B160" s="288">
        <v>156</v>
      </c>
      <c r="C160" s="289" t="s">
        <v>152</v>
      </c>
      <c r="D160" s="288">
        <v>2.2000000000000002</v>
      </c>
      <c r="E160" s="290" t="s">
        <v>170</v>
      </c>
      <c r="F160" s="404" t="s">
        <v>188</v>
      </c>
      <c r="G160" s="290" t="s">
        <v>190</v>
      </c>
    </row>
    <row r="161" spans="2:7">
      <c r="B161" s="288">
        <v>157</v>
      </c>
      <c r="C161" s="289" t="s">
        <v>152</v>
      </c>
      <c r="D161" s="288">
        <v>2.2000000000000002</v>
      </c>
      <c r="E161" s="290" t="s">
        <v>170</v>
      </c>
      <c r="F161" s="404" t="s">
        <v>188</v>
      </c>
      <c r="G161" s="290" t="s">
        <v>191</v>
      </c>
    </row>
    <row r="162" spans="2:7">
      <c r="B162" s="288">
        <v>158</v>
      </c>
      <c r="C162" s="289" t="s">
        <v>152</v>
      </c>
      <c r="D162" s="288">
        <v>2.2000000000000002</v>
      </c>
      <c r="E162" s="290" t="s">
        <v>170</v>
      </c>
      <c r="F162" s="404" t="s">
        <v>188</v>
      </c>
      <c r="G162" s="290" t="s">
        <v>193</v>
      </c>
    </row>
    <row r="163" spans="2:7">
      <c r="B163" s="288">
        <v>159</v>
      </c>
      <c r="C163" s="289" t="s">
        <v>152</v>
      </c>
      <c r="D163" s="288">
        <v>2.2000000000000002</v>
      </c>
      <c r="E163" s="290" t="s">
        <v>170</v>
      </c>
      <c r="F163" s="404" t="s">
        <v>188</v>
      </c>
      <c r="G163" s="290" t="s">
        <v>190</v>
      </c>
    </row>
    <row r="164" spans="2:7">
      <c r="B164" s="288">
        <v>160</v>
      </c>
      <c r="C164" s="289" t="s">
        <v>152</v>
      </c>
      <c r="D164" s="288">
        <v>2.2000000000000002</v>
      </c>
      <c r="E164" s="290" t="s">
        <v>170</v>
      </c>
      <c r="F164" s="404" t="s">
        <v>188</v>
      </c>
      <c r="G164" s="290" t="s">
        <v>191</v>
      </c>
    </row>
    <row r="165" spans="2:7">
      <c r="B165" s="288">
        <v>161</v>
      </c>
      <c r="C165" s="289" t="s">
        <v>152</v>
      </c>
      <c r="D165" s="288">
        <v>2.2000000000000002</v>
      </c>
      <c r="E165" s="290" t="s">
        <v>170</v>
      </c>
      <c r="F165" s="404" t="s">
        <v>188</v>
      </c>
      <c r="G165" s="290" t="s">
        <v>194</v>
      </c>
    </row>
    <row r="166" spans="2:7">
      <c r="B166" s="288">
        <v>162</v>
      </c>
      <c r="C166" s="289" t="s">
        <v>152</v>
      </c>
      <c r="D166" s="288">
        <v>2.2000000000000002</v>
      </c>
      <c r="E166" s="290" t="s">
        <v>170</v>
      </c>
      <c r="F166" s="404" t="s">
        <v>188</v>
      </c>
      <c r="G166" s="290" t="s">
        <v>190</v>
      </c>
    </row>
    <row r="167" spans="2:7">
      <c r="B167" s="288">
        <v>163</v>
      </c>
      <c r="C167" s="289" t="s">
        <v>152</v>
      </c>
      <c r="D167" s="288">
        <v>2.2000000000000002</v>
      </c>
      <c r="E167" s="290" t="s">
        <v>170</v>
      </c>
      <c r="F167" s="404" t="s">
        <v>188</v>
      </c>
      <c r="G167" s="290" t="s">
        <v>191</v>
      </c>
    </row>
    <row r="168" spans="2:7">
      <c r="B168" s="288">
        <v>164</v>
      </c>
      <c r="C168" s="289" t="s">
        <v>152</v>
      </c>
      <c r="D168" s="288">
        <v>2.2000000000000002</v>
      </c>
      <c r="E168" s="295" t="s">
        <v>170</v>
      </c>
      <c r="F168" s="408" t="s">
        <v>195</v>
      </c>
      <c r="G168" s="295" t="s">
        <v>196</v>
      </c>
    </row>
    <row r="169" spans="2:7">
      <c r="B169" s="288">
        <v>165</v>
      </c>
      <c r="C169" s="289" t="s">
        <v>152</v>
      </c>
      <c r="D169" s="288">
        <v>2.2000000000000002</v>
      </c>
      <c r="E169" s="295" t="s">
        <v>170</v>
      </c>
      <c r="F169" s="408" t="s">
        <v>195</v>
      </c>
      <c r="G169" s="295" t="s">
        <v>197</v>
      </c>
    </row>
    <row r="170" spans="2:7">
      <c r="B170" s="288">
        <v>166</v>
      </c>
      <c r="C170" s="289" t="s">
        <v>152</v>
      </c>
      <c r="D170" s="288">
        <v>2.2000000000000002</v>
      </c>
      <c r="E170" s="295" t="s">
        <v>170</v>
      </c>
      <c r="F170" s="408" t="s">
        <v>198</v>
      </c>
      <c r="G170" s="295" t="s">
        <v>199</v>
      </c>
    </row>
    <row r="171" spans="2:7">
      <c r="B171" s="288">
        <v>167</v>
      </c>
      <c r="C171" s="289" t="s">
        <v>152</v>
      </c>
      <c r="D171" s="288">
        <v>2.2000000000000002</v>
      </c>
      <c r="E171" s="295" t="s">
        <v>170</v>
      </c>
      <c r="F171" s="408" t="s">
        <v>198</v>
      </c>
      <c r="G171" s="295" t="s">
        <v>200</v>
      </c>
    </row>
    <row r="172" spans="2:7" ht="28.5">
      <c r="B172" s="288">
        <v>168</v>
      </c>
      <c r="C172" s="289" t="s">
        <v>152</v>
      </c>
      <c r="D172" s="288">
        <v>2.2000000000000002</v>
      </c>
      <c r="E172" s="282" t="s">
        <v>170</v>
      </c>
      <c r="F172" s="409" t="s">
        <v>201</v>
      </c>
      <c r="G172" s="282" t="s">
        <v>202</v>
      </c>
    </row>
    <row r="173" spans="2:7" ht="28.5">
      <c r="B173" s="288">
        <v>169</v>
      </c>
      <c r="C173" s="289" t="s">
        <v>152</v>
      </c>
      <c r="D173" s="288">
        <v>2.2000000000000002</v>
      </c>
      <c r="E173" s="282" t="s">
        <v>170</v>
      </c>
      <c r="F173" s="409" t="s">
        <v>201</v>
      </c>
      <c r="G173" s="282" t="s">
        <v>203</v>
      </c>
    </row>
    <row r="174" spans="2:7" ht="30.75">
      <c r="B174" s="288">
        <v>170</v>
      </c>
      <c r="C174" s="289" t="s">
        <v>152</v>
      </c>
      <c r="D174" s="288">
        <v>2.2000000000000002</v>
      </c>
      <c r="E174" s="282" t="s">
        <v>170</v>
      </c>
      <c r="F174" s="409" t="s">
        <v>201</v>
      </c>
      <c r="G174" s="282" t="s">
        <v>204</v>
      </c>
    </row>
    <row r="175" spans="2:7" ht="30.75">
      <c r="B175" s="288">
        <v>171</v>
      </c>
      <c r="C175" s="289" t="s">
        <v>152</v>
      </c>
      <c r="D175" s="288">
        <v>2.2000000000000002</v>
      </c>
      <c r="E175" s="282" t="s">
        <v>170</v>
      </c>
      <c r="F175" s="406" t="s">
        <v>201</v>
      </c>
      <c r="G175" s="282" t="s">
        <v>205</v>
      </c>
    </row>
    <row r="176" spans="2:7">
      <c r="B176" s="288">
        <v>172</v>
      </c>
      <c r="C176" s="289" t="s">
        <v>152</v>
      </c>
      <c r="D176" s="288">
        <v>2.2000000000000002</v>
      </c>
      <c r="E176" s="290" t="s">
        <v>170</v>
      </c>
      <c r="F176" s="407" t="s">
        <v>206</v>
      </c>
      <c r="G176" s="290" t="s">
        <v>207</v>
      </c>
    </row>
    <row r="177" spans="2:7">
      <c r="B177" s="288">
        <v>173</v>
      </c>
      <c r="C177" s="289" t="s">
        <v>152</v>
      </c>
      <c r="D177" s="288">
        <v>2.2000000000000002</v>
      </c>
      <c r="E177" s="290" t="s">
        <v>170</v>
      </c>
      <c r="F177" s="407" t="s">
        <v>206</v>
      </c>
      <c r="G177" s="290" t="s">
        <v>208</v>
      </c>
    </row>
    <row r="178" spans="2:7">
      <c r="B178" s="288">
        <v>174</v>
      </c>
      <c r="C178" s="289" t="s">
        <v>152</v>
      </c>
      <c r="D178" s="288">
        <v>2.2000000000000002</v>
      </c>
      <c r="E178" s="290" t="s">
        <v>170</v>
      </c>
      <c r="F178" s="407" t="s">
        <v>206</v>
      </c>
      <c r="G178" s="290" t="s">
        <v>209</v>
      </c>
    </row>
    <row r="179" spans="2:7">
      <c r="B179" s="288">
        <v>175</v>
      </c>
      <c r="C179" s="289" t="s">
        <v>152</v>
      </c>
      <c r="D179" s="288">
        <v>2.2000000000000002</v>
      </c>
      <c r="E179" s="290" t="s">
        <v>170</v>
      </c>
      <c r="F179" s="407" t="s">
        <v>206</v>
      </c>
      <c r="G179" s="290" t="s">
        <v>210</v>
      </c>
    </row>
    <row r="180" spans="2:7">
      <c r="B180" s="288">
        <v>176</v>
      </c>
      <c r="C180" s="289" t="s">
        <v>152</v>
      </c>
      <c r="D180" s="288">
        <v>2.2000000000000002</v>
      </c>
      <c r="E180" s="290" t="s">
        <v>170</v>
      </c>
      <c r="F180" s="407" t="s">
        <v>206</v>
      </c>
      <c r="G180" s="290" t="s">
        <v>211</v>
      </c>
    </row>
    <row r="181" spans="2:7">
      <c r="B181" s="288">
        <v>177</v>
      </c>
      <c r="C181" s="289" t="s">
        <v>152</v>
      </c>
      <c r="D181" s="288">
        <v>2.2000000000000002</v>
      </c>
      <c r="E181" s="290" t="s">
        <v>170</v>
      </c>
      <c r="F181" s="407" t="s">
        <v>206</v>
      </c>
      <c r="G181" s="290" t="s">
        <v>212</v>
      </c>
    </row>
    <row r="182" spans="2:7">
      <c r="B182" s="288">
        <v>178</v>
      </c>
      <c r="C182" s="289" t="s">
        <v>152</v>
      </c>
      <c r="D182" s="288">
        <v>2.2000000000000002</v>
      </c>
      <c r="E182" s="290" t="s">
        <v>170</v>
      </c>
      <c r="F182" s="407" t="s">
        <v>206</v>
      </c>
      <c r="G182" s="290" t="s">
        <v>213</v>
      </c>
    </row>
    <row r="183" spans="2:7">
      <c r="B183" s="288">
        <v>179</v>
      </c>
      <c r="C183" s="289" t="s">
        <v>152</v>
      </c>
      <c r="D183" s="288">
        <v>2.2000000000000002</v>
      </c>
      <c r="E183" s="290" t="s">
        <v>170</v>
      </c>
      <c r="F183" s="407" t="s">
        <v>206</v>
      </c>
      <c r="G183" s="290" t="s">
        <v>214</v>
      </c>
    </row>
    <row r="184" spans="2:7">
      <c r="B184" s="288">
        <v>180</v>
      </c>
      <c r="C184" s="289" t="s">
        <v>152</v>
      </c>
      <c r="D184" s="288">
        <v>2.2000000000000002</v>
      </c>
      <c r="E184" s="290" t="s">
        <v>170</v>
      </c>
      <c r="F184" s="407" t="s">
        <v>206</v>
      </c>
      <c r="G184" s="290" t="s">
        <v>215</v>
      </c>
    </row>
    <row r="185" spans="2:7">
      <c r="B185" s="288">
        <v>181</v>
      </c>
      <c r="C185" s="289" t="s">
        <v>152</v>
      </c>
      <c r="D185" s="288">
        <v>2.2000000000000002</v>
      </c>
      <c r="E185" s="290" t="s">
        <v>170</v>
      </c>
      <c r="F185" s="407" t="s">
        <v>206</v>
      </c>
      <c r="G185" s="290" t="s">
        <v>216</v>
      </c>
    </row>
    <row r="186" spans="2:7">
      <c r="B186" s="288">
        <v>182</v>
      </c>
      <c r="C186" s="289" t="s">
        <v>152</v>
      </c>
      <c r="D186" s="288">
        <v>2.2000000000000002</v>
      </c>
      <c r="E186" s="290" t="s">
        <v>170</v>
      </c>
      <c r="F186" s="407" t="s">
        <v>206</v>
      </c>
      <c r="G186" s="290" t="s">
        <v>217</v>
      </c>
    </row>
    <row r="187" spans="2:7">
      <c r="B187" s="288">
        <v>183</v>
      </c>
      <c r="C187" s="289" t="s">
        <v>152</v>
      </c>
      <c r="D187" s="288">
        <v>2.2000000000000002</v>
      </c>
      <c r="E187" s="290" t="s">
        <v>170</v>
      </c>
      <c r="F187" s="407" t="s">
        <v>206</v>
      </c>
      <c r="G187" s="290" t="s">
        <v>218</v>
      </c>
    </row>
    <row r="188" spans="2:7" ht="28.5">
      <c r="B188" s="288">
        <v>184</v>
      </c>
      <c r="C188" s="289" t="s">
        <v>152</v>
      </c>
      <c r="D188" s="288">
        <v>2.2000000000000002</v>
      </c>
      <c r="E188" s="290" t="s">
        <v>170</v>
      </c>
      <c r="F188" s="406" t="s">
        <v>219</v>
      </c>
      <c r="G188" s="282" t="s">
        <v>219</v>
      </c>
    </row>
    <row r="189" spans="2:7">
      <c r="B189" s="288">
        <v>185</v>
      </c>
      <c r="C189" s="289" t="s">
        <v>152</v>
      </c>
      <c r="D189" s="288">
        <v>2.2000000000000002</v>
      </c>
      <c r="E189" s="290" t="s">
        <v>170</v>
      </c>
      <c r="F189" s="407" t="s">
        <v>220</v>
      </c>
      <c r="G189" s="290" t="s">
        <v>221</v>
      </c>
    </row>
    <row r="190" spans="2:7">
      <c r="B190" s="288">
        <v>186</v>
      </c>
      <c r="C190" s="289" t="s">
        <v>152</v>
      </c>
      <c r="D190" s="288">
        <v>2.2000000000000002</v>
      </c>
      <c r="E190" s="290" t="s">
        <v>170</v>
      </c>
      <c r="F190" s="407" t="s">
        <v>220</v>
      </c>
      <c r="G190" s="290" t="s">
        <v>222</v>
      </c>
    </row>
    <row r="191" spans="2:7">
      <c r="B191" s="288">
        <v>187</v>
      </c>
      <c r="C191" s="289" t="s">
        <v>152</v>
      </c>
      <c r="D191" s="288">
        <v>2.2000000000000002</v>
      </c>
      <c r="E191" s="290" t="s">
        <v>170</v>
      </c>
      <c r="F191" s="407" t="s">
        <v>220</v>
      </c>
      <c r="G191" s="290" t="s">
        <v>223</v>
      </c>
    </row>
    <row r="192" spans="2:7">
      <c r="B192" s="288">
        <v>188</v>
      </c>
      <c r="C192" s="289" t="s">
        <v>152</v>
      </c>
      <c r="D192" s="288">
        <v>2.2000000000000002</v>
      </c>
      <c r="E192" s="290" t="s">
        <v>170</v>
      </c>
      <c r="F192" s="407" t="s">
        <v>220</v>
      </c>
      <c r="G192" s="290" t="s">
        <v>224</v>
      </c>
    </row>
    <row r="193" spans="2:7">
      <c r="B193" s="288">
        <v>189</v>
      </c>
      <c r="C193" s="289" t="s">
        <v>152</v>
      </c>
      <c r="D193" s="288">
        <v>2.2000000000000002</v>
      </c>
      <c r="E193" s="290" t="s">
        <v>170</v>
      </c>
      <c r="F193" s="407" t="s">
        <v>225</v>
      </c>
      <c r="G193" s="290" t="s">
        <v>207</v>
      </c>
    </row>
    <row r="194" spans="2:7">
      <c r="B194" s="288">
        <v>190</v>
      </c>
      <c r="C194" s="289" t="s">
        <v>152</v>
      </c>
      <c r="D194" s="288">
        <v>2.2000000000000002</v>
      </c>
      <c r="E194" s="290" t="s">
        <v>170</v>
      </c>
      <c r="F194" s="407" t="s">
        <v>225</v>
      </c>
      <c r="G194" s="290" t="s">
        <v>208</v>
      </c>
    </row>
    <row r="195" spans="2:7">
      <c r="B195" s="288">
        <v>191</v>
      </c>
      <c r="C195" s="289" t="s">
        <v>152</v>
      </c>
      <c r="D195" s="288">
        <v>2.2000000000000002</v>
      </c>
      <c r="E195" s="290" t="s">
        <v>170</v>
      </c>
      <c r="F195" s="407" t="s">
        <v>225</v>
      </c>
      <c r="G195" s="290" t="s">
        <v>209</v>
      </c>
    </row>
    <row r="196" spans="2:7">
      <c r="B196" s="288">
        <v>192</v>
      </c>
      <c r="C196" s="289" t="s">
        <v>152</v>
      </c>
      <c r="D196" s="288">
        <v>2.2000000000000002</v>
      </c>
      <c r="E196" s="290" t="s">
        <v>170</v>
      </c>
      <c r="F196" s="407" t="s">
        <v>225</v>
      </c>
      <c r="G196" s="290" t="s">
        <v>210</v>
      </c>
    </row>
    <row r="197" spans="2:7">
      <c r="B197" s="288">
        <v>193</v>
      </c>
      <c r="C197" s="289" t="s">
        <v>152</v>
      </c>
      <c r="D197" s="288">
        <v>2.2000000000000002</v>
      </c>
      <c r="E197" s="290" t="s">
        <v>170</v>
      </c>
      <c r="F197" s="407" t="s">
        <v>225</v>
      </c>
      <c r="G197" s="290" t="s">
        <v>211</v>
      </c>
    </row>
    <row r="198" spans="2:7">
      <c r="B198" s="288">
        <v>194</v>
      </c>
      <c r="C198" s="289" t="s">
        <v>152</v>
      </c>
      <c r="D198" s="288">
        <v>2.2000000000000002</v>
      </c>
      <c r="E198" s="290" t="s">
        <v>170</v>
      </c>
      <c r="F198" s="407" t="s">
        <v>225</v>
      </c>
      <c r="G198" s="290" t="s">
        <v>212</v>
      </c>
    </row>
    <row r="199" spans="2:7">
      <c r="B199" s="288">
        <v>195</v>
      </c>
      <c r="C199" s="289" t="s">
        <v>152</v>
      </c>
      <c r="D199" s="288">
        <v>2.2000000000000002</v>
      </c>
      <c r="E199" s="290" t="s">
        <v>170</v>
      </c>
      <c r="F199" s="407" t="s">
        <v>225</v>
      </c>
      <c r="G199" s="290" t="s">
        <v>213</v>
      </c>
    </row>
    <row r="200" spans="2:7">
      <c r="B200" s="288">
        <v>196</v>
      </c>
      <c r="C200" s="289" t="s">
        <v>152</v>
      </c>
      <c r="D200" s="288">
        <v>2.2000000000000002</v>
      </c>
      <c r="E200" s="290" t="s">
        <v>170</v>
      </c>
      <c r="F200" s="407" t="s">
        <v>225</v>
      </c>
      <c r="G200" s="290" t="s">
        <v>214</v>
      </c>
    </row>
    <row r="201" spans="2:7">
      <c r="B201" s="288">
        <v>197</v>
      </c>
      <c r="C201" s="289" t="s">
        <v>152</v>
      </c>
      <c r="D201" s="288">
        <v>2.2000000000000002</v>
      </c>
      <c r="E201" s="290" t="s">
        <v>170</v>
      </c>
      <c r="F201" s="407" t="s">
        <v>225</v>
      </c>
      <c r="G201" s="290" t="s">
        <v>215</v>
      </c>
    </row>
    <row r="202" spans="2:7">
      <c r="B202" s="288">
        <v>198</v>
      </c>
      <c r="C202" s="289" t="s">
        <v>152</v>
      </c>
      <c r="D202" s="288">
        <v>2.2000000000000002</v>
      </c>
      <c r="E202" s="290" t="s">
        <v>170</v>
      </c>
      <c r="F202" s="407" t="s">
        <v>225</v>
      </c>
      <c r="G202" s="290" t="s">
        <v>216</v>
      </c>
    </row>
    <row r="203" spans="2:7">
      <c r="B203" s="288">
        <v>199</v>
      </c>
      <c r="C203" s="289" t="s">
        <v>152</v>
      </c>
      <c r="D203" s="288">
        <v>2.2000000000000002</v>
      </c>
      <c r="E203" s="290" t="s">
        <v>170</v>
      </c>
      <c r="F203" s="407" t="s">
        <v>225</v>
      </c>
      <c r="G203" s="290" t="s">
        <v>217</v>
      </c>
    </row>
    <row r="204" spans="2:7">
      <c r="B204" s="288">
        <v>200</v>
      </c>
      <c r="C204" s="289" t="s">
        <v>152</v>
      </c>
      <c r="D204" s="288">
        <v>2.2000000000000002</v>
      </c>
      <c r="E204" s="290" t="s">
        <v>170</v>
      </c>
      <c r="F204" s="407" t="s">
        <v>225</v>
      </c>
      <c r="G204" s="290" t="s">
        <v>218</v>
      </c>
    </row>
    <row r="205" spans="2:7">
      <c r="B205" s="288">
        <v>201</v>
      </c>
      <c r="C205" s="289" t="s">
        <v>152</v>
      </c>
      <c r="D205" s="288">
        <v>2.2000000000000002</v>
      </c>
      <c r="E205" s="290" t="s">
        <v>170</v>
      </c>
      <c r="F205" s="404" t="s">
        <v>226</v>
      </c>
      <c r="G205" s="290" t="s">
        <v>158</v>
      </c>
    </row>
    <row r="206" spans="2:7">
      <c r="B206" s="288">
        <v>202</v>
      </c>
      <c r="C206" s="289" t="s">
        <v>152</v>
      </c>
      <c r="D206" s="288">
        <v>2.2000000000000002</v>
      </c>
      <c r="E206" s="290" t="s">
        <v>170</v>
      </c>
      <c r="F206" s="404" t="s">
        <v>226</v>
      </c>
      <c r="G206" s="290" t="s">
        <v>173</v>
      </c>
    </row>
    <row r="207" spans="2:7">
      <c r="B207" s="288">
        <v>203</v>
      </c>
      <c r="C207" s="289" t="s">
        <v>152</v>
      </c>
      <c r="D207" s="288">
        <v>2.2000000000000002</v>
      </c>
      <c r="E207" s="290" t="s">
        <v>170</v>
      </c>
      <c r="F207" s="404" t="s">
        <v>226</v>
      </c>
      <c r="G207" s="290" t="s">
        <v>174</v>
      </c>
    </row>
    <row r="208" spans="2:7">
      <c r="B208" s="288">
        <v>204</v>
      </c>
      <c r="C208" s="289" t="s">
        <v>152</v>
      </c>
      <c r="D208" s="288">
        <v>2.2000000000000002</v>
      </c>
      <c r="E208" s="290" t="s">
        <v>170</v>
      </c>
      <c r="F208" s="404" t="s">
        <v>226</v>
      </c>
      <c r="G208" s="290" t="s">
        <v>227</v>
      </c>
    </row>
    <row r="209" spans="2:7">
      <c r="B209" s="288">
        <v>205</v>
      </c>
      <c r="C209" s="289" t="s">
        <v>152</v>
      </c>
      <c r="D209" s="288">
        <v>2.2000000000000002</v>
      </c>
      <c r="E209" s="290" t="s">
        <v>170</v>
      </c>
      <c r="F209" s="404" t="s">
        <v>226</v>
      </c>
      <c r="G209" s="290" t="s">
        <v>185</v>
      </c>
    </row>
    <row r="210" spans="2:7">
      <c r="B210" s="288">
        <v>206</v>
      </c>
      <c r="C210" s="289" t="s">
        <v>152</v>
      </c>
      <c r="D210" s="288">
        <v>2.2000000000000002</v>
      </c>
      <c r="E210" s="290" t="s">
        <v>170</v>
      </c>
      <c r="F210" s="404" t="s">
        <v>226</v>
      </c>
      <c r="G210" s="290" t="s">
        <v>228</v>
      </c>
    </row>
    <row r="211" spans="2:7">
      <c r="B211" s="288">
        <v>207</v>
      </c>
      <c r="C211" s="289" t="s">
        <v>152</v>
      </c>
      <c r="D211" s="288">
        <v>2.2000000000000002</v>
      </c>
      <c r="E211" s="290" t="s">
        <v>170</v>
      </c>
      <c r="F211" s="404" t="s">
        <v>229</v>
      </c>
      <c r="G211" s="290" t="s">
        <v>230</v>
      </c>
    </row>
    <row r="212" spans="2:7">
      <c r="B212" s="288">
        <v>208</v>
      </c>
      <c r="C212" s="289" t="s">
        <v>152</v>
      </c>
      <c r="D212" s="288">
        <v>2.2000000000000002</v>
      </c>
      <c r="E212" s="290" t="s">
        <v>170</v>
      </c>
      <c r="F212" s="404" t="s">
        <v>229</v>
      </c>
      <c r="G212" s="290" t="s">
        <v>231</v>
      </c>
    </row>
    <row r="213" spans="2:7">
      <c r="B213" s="288">
        <v>209</v>
      </c>
      <c r="C213" s="289" t="s">
        <v>152</v>
      </c>
      <c r="D213" s="288">
        <v>2.2000000000000002</v>
      </c>
      <c r="E213" s="290" t="s">
        <v>170</v>
      </c>
      <c r="F213" s="404" t="s">
        <v>229</v>
      </c>
      <c r="G213" s="290" t="s">
        <v>232</v>
      </c>
    </row>
    <row r="214" spans="2:7">
      <c r="B214" s="288">
        <v>210</v>
      </c>
      <c r="C214" s="289" t="s">
        <v>152</v>
      </c>
      <c r="D214" s="288">
        <v>2.2000000000000002</v>
      </c>
      <c r="E214" s="290" t="s">
        <v>170</v>
      </c>
      <c r="F214" s="404" t="s">
        <v>229</v>
      </c>
      <c r="G214" s="290" t="s">
        <v>233</v>
      </c>
    </row>
    <row r="215" spans="2:7" ht="42.75">
      <c r="B215" s="288">
        <v>211</v>
      </c>
      <c r="C215" s="289" t="s">
        <v>152</v>
      </c>
      <c r="D215" s="288">
        <v>2.2000000000000002</v>
      </c>
      <c r="E215" s="290" t="s">
        <v>170</v>
      </c>
      <c r="F215" s="404" t="s">
        <v>234</v>
      </c>
      <c r="G215" s="282" t="s">
        <v>235</v>
      </c>
    </row>
    <row r="216" spans="2:7" ht="42.75">
      <c r="B216" s="288">
        <v>212</v>
      </c>
      <c r="C216" s="289" t="s">
        <v>152</v>
      </c>
      <c r="D216" s="288">
        <v>2.2000000000000002</v>
      </c>
      <c r="E216" s="290" t="s">
        <v>170</v>
      </c>
      <c r="F216" s="404" t="s">
        <v>234</v>
      </c>
      <c r="G216" s="282" t="s">
        <v>236</v>
      </c>
    </row>
    <row r="217" spans="2:7" ht="28.5">
      <c r="B217" s="288">
        <v>213</v>
      </c>
      <c r="C217" s="289" t="s">
        <v>152</v>
      </c>
      <c r="D217" s="288">
        <v>2.2000000000000002</v>
      </c>
      <c r="E217" s="290" t="s">
        <v>170</v>
      </c>
      <c r="F217" s="409" t="s">
        <v>237</v>
      </c>
      <c r="G217" s="282" t="s">
        <v>238</v>
      </c>
    </row>
    <row r="218" spans="2:7" ht="28.5">
      <c r="B218" s="288">
        <v>214</v>
      </c>
      <c r="C218" s="289" t="s">
        <v>152</v>
      </c>
      <c r="D218" s="288">
        <v>2.2000000000000002</v>
      </c>
      <c r="E218" s="295" t="s">
        <v>170</v>
      </c>
      <c r="F218" s="409" t="s">
        <v>237</v>
      </c>
      <c r="G218" s="299" t="s">
        <v>239</v>
      </c>
    </row>
    <row r="219" spans="2:7">
      <c r="B219" s="288">
        <v>215</v>
      </c>
      <c r="C219" s="289" t="s">
        <v>152</v>
      </c>
      <c r="D219" s="288">
        <v>2.2000000000000002</v>
      </c>
      <c r="E219" s="290" t="s">
        <v>170</v>
      </c>
      <c r="F219" s="410" t="s">
        <v>240</v>
      </c>
      <c r="G219" s="290" t="s">
        <v>241</v>
      </c>
    </row>
    <row r="220" spans="2:7" ht="28.5">
      <c r="B220" s="288">
        <v>216</v>
      </c>
      <c r="C220" s="289" t="s">
        <v>152</v>
      </c>
      <c r="D220" s="288">
        <v>2.2000000000000002</v>
      </c>
      <c r="E220" s="290" t="s">
        <v>170</v>
      </c>
      <c r="F220" s="410" t="s">
        <v>240</v>
      </c>
      <c r="G220" s="282" t="s">
        <v>242</v>
      </c>
    </row>
    <row r="221" spans="2:7" ht="28.5">
      <c r="B221" s="288">
        <v>217</v>
      </c>
      <c r="C221" s="289" t="s">
        <v>152</v>
      </c>
      <c r="D221" s="288">
        <v>2.2000000000000002</v>
      </c>
      <c r="E221" s="290" t="s">
        <v>170</v>
      </c>
      <c r="F221" s="404" t="s">
        <v>243</v>
      </c>
      <c r="G221" s="290" t="s">
        <v>244</v>
      </c>
    </row>
    <row r="222" spans="2:7" ht="28.5">
      <c r="B222" s="288">
        <v>218</v>
      </c>
      <c r="C222" s="289" t="s">
        <v>152</v>
      </c>
      <c r="D222" s="288">
        <v>2.2000000000000002</v>
      </c>
      <c r="E222" s="290" t="s">
        <v>170</v>
      </c>
      <c r="F222" s="404" t="s">
        <v>243</v>
      </c>
      <c r="G222" s="290" t="s">
        <v>245</v>
      </c>
    </row>
    <row r="223" spans="2:7">
      <c r="B223" s="288">
        <v>219</v>
      </c>
      <c r="C223" s="289" t="s">
        <v>152</v>
      </c>
      <c r="D223" s="288">
        <v>2.2999999999999998</v>
      </c>
      <c r="E223" s="290" t="s">
        <v>246</v>
      </c>
      <c r="F223" s="404" t="s">
        <v>246</v>
      </c>
      <c r="G223" s="290" t="s">
        <v>247</v>
      </c>
    </row>
    <row r="224" spans="2:7">
      <c r="B224" s="288">
        <v>220</v>
      </c>
      <c r="C224" s="289" t="s">
        <v>152</v>
      </c>
      <c r="D224" s="288">
        <v>2.2999999999999998</v>
      </c>
      <c r="E224" s="290" t="s">
        <v>246</v>
      </c>
      <c r="F224" s="404" t="s">
        <v>246</v>
      </c>
      <c r="G224" s="290" t="s">
        <v>248</v>
      </c>
    </row>
    <row r="225" spans="2:7">
      <c r="B225" s="288">
        <v>221</v>
      </c>
      <c r="C225" s="289" t="s">
        <v>152</v>
      </c>
      <c r="D225" s="288">
        <v>2.2999999999999998</v>
      </c>
      <c r="E225" s="290" t="s">
        <v>246</v>
      </c>
      <c r="F225" s="404" t="s">
        <v>246</v>
      </c>
      <c r="G225" s="290" t="s">
        <v>249</v>
      </c>
    </row>
    <row r="226" spans="2:7">
      <c r="B226" s="288">
        <v>222</v>
      </c>
      <c r="C226" s="289" t="s">
        <v>152</v>
      </c>
      <c r="D226" s="288">
        <v>2.4</v>
      </c>
      <c r="E226" s="290" t="s">
        <v>250</v>
      </c>
      <c r="F226" s="404" t="s">
        <v>251</v>
      </c>
      <c r="G226" s="290" t="s">
        <v>252</v>
      </c>
    </row>
    <row r="227" spans="2:7">
      <c r="B227" s="288">
        <v>223</v>
      </c>
      <c r="C227" s="289" t="s">
        <v>152</v>
      </c>
      <c r="D227" s="288">
        <v>2.4</v>
      </c>
      <c r="E227" s="290" t="s">
        <v>250</v>
      </c>
      <c r="F227" s="404" t="s">
        <v>251</v>
      </c>
      <c r="G227" s="290" t="s">
        <v>253</v>
      </c>
    </row>
    <row r="228" spans="2:7" ht="16.5">
      <c r="B228" s="288">
        <v>224</v>
      </c>
      <c r="C228" s="289" t="s">
        <v>152</v>
      </c>
      <c r="D228" s="288">
        <v>2.4</v>
      </c>
      <c r="E228" s="290" t="s">
        <v>250</v>
      </c>
      <c r="F228" s="404" t="s">
        <v>251</v>
      </c>
      <c r="G228" s="290" t="s">
        <v>254</v>
      </c>
    </row>
    <row r="229" spans="2:7">
      <c r="B229" s="288">
        <v>225</v>
      </c>
      <c r="C229" s="289" t="s">
        <v>152</v>
      </c>
      <c r="D229" s="288">
        <v>2.4</v>
      </c>
      <c r="E229" s="290" t="s">
        <v>250</v>
      </c>
      <c r="F229" s="404" t="s">
        <v>251</v>
      </c>
      <c r="G229" s="290" t="s">
        <v>255</v>
      </c>
    </row>
    <row r="230" spans="2:7">
      <c r="B230" s="288">
        <v>226</v>
      </c>
      <c r="C230" s="289" t="s">
        <v>152</v>
      </c>
      <c r="D230" s="288">
        <v>2.4</v>
      </c>
      <c r="E230" s="290" t="s">
        <v>250</v>
      </c>
      <c r="F230" s="404" t="s">
        <v>256</v>
      </c>
      <c r="G230" s="290" t="s">
        <v>257</v>
      </c>
    </row>
    <row r="231" spans="2:7">
      <c r="B231" s="288">
        <v>227</v>
      </c>
      <c r="C231" s="289" t="s">
        <v>152</v>
      </c>
      <c r="D231" s="288">
        <v>2.4</v>
      </c>
      <c r="E231" s="290" t="s">
        <v>250</v>
      </c>
      <c r="F231" s="404" t="s">
        <v>256</v>
      </c>
      <c r="G231" s="290" t="s">
        <v>258</v>
      </c>
    </row>
    <row r="232" spans="2:7">
      <c r="B232" s="288">
        <v>228</v>
      </c>
      <c r="C232" s="289" t="s">
        <v>152</v>
      </c>
      <c r="D232" s="288">
        <v>2.4</v>
      </c>
      <c r="E232" s="290" t="s">
        <v>250</v>
      </c>
      <c r="F232" s="404" t="s">
        <v>256</v>
      </c>
      <c r="G232" s="290" t="s">
        <v>259</v>
      </c>
    </row>
    <row r="233" spans="2:7">
      <c r="B233" s="288">
        <v>229</v>
      </c>
      <c r="C233" s="289" t="s">
        <v>152</v>
      </c>
      <c r="D233" s="288">
        <v>2.4</v>
      </c>
      <c r="E233" s="290" t="s">
        <v>250</v>
      </c>
      <c r="F233" s="404" t="s">
        <v>256</v>
      </c>
      <c r="G233" s="290" t="s">
        <v>260</v>
      </c>
    </row>
    <row r="234" spans="2:7">
      <c r="B234" s="288">
        <v>230</v>
      </c>
      <c r="C234" s="289" t="s">
        <v>152</v>
      </c>
      <c r="D234" s="288">
        <v>2.4</v>
      </c>
      <c r="E234" s="290" t="s">
        <v>250</v>
      </c>
      <c r="F234" s="404" t="s">
        <v>256</v>
      </c>
      <c r="G234" s="290" t="s">
        <v>261</v>
      </c>
    </row>
    <row r="235" spans="2:7">
      <c r="B235" s="288">
        <v>231</v>
      </c>
      <c r="C235" s="289" t="s">
        <v>152</v>
      </c>
      <c r="D235" s="288">
        <v>2.4</v>
      </c>
      <c r="E235" s="290" t="s">
        <v>250</v>
      </c>
      <c r="F235" s="404" t="s">
        <v>256</v>
      </c>
      <c r="G235" s="290" t="s">
        <v>262</v>
      </c>
    </row>
    <row r="236" spans="2:7">
      <c r="B236" s="288">
        <v>232</v>
      </c>
      <c r="C236" s="289" t="s">
        <v>152</v>
      </c>
      <c r="D236" s="288">
        <v>2.4</v>
      </c>
      <c r="E236" s="290" t="s">
        <v>250</v>
      </c>
      <c r="F236" s="404" t="s">
        <v>256</v>
      </c>
      <c r="G236" s="290" t="s">
        <v>263</v>
      </c>
    </row>
    <row r="237" spans="2:7">
      <c r="B237" s="288">
        <v>233</v>
      </c>
      <c r="C237" s="289" t="s">
        <v>152</v>
      </c>
      <c r="D237" s="288">
        <v>2.4</v>
      </c>
      <c r="E237" s="290" t="s">
        <v>250</v>
      </c>
      <c r="F237" s="404" t="s">
        <v>256</v>
      </c>
      <c r="G237" s="290" t="s">
        <v>264</v>
      </c>
    </row>
    <row r="238" spans="2:7">
      <c r="B238" s="288">
        <v>234</v>
      </c>
      <c r="C238" s="289" t="s">
        <v>152</v>
      </c>
      <c r="D238" s="288">
        <v>2.4</v>
      </c>
      <c r="E238" s="290" t="s">
        <v>250</v>
      </c>
      <c r="F238" s="404" t="s">
        <v>256</v>
      </c>
      <c r="G238" s="290" t="s">
        <v>265</v>
      </c>
    </row>
    <row r="239" spans="2:7">
      <c r="B239" s="288">
        <v>235</v>
      </c>
      <c r="C239" s="289" t="s">
        <v>152</v>
      </c>
      <c r="D239" s="288">
        <v>2.4</v>
      </c>
      <c r="E239" s="290" t="s">
        <v>250</v>
      </c>
      <c r="F239" s="404" t="s">
        <v>256</v>
      </c>
      <c r="G239" s="290" t="s">
        <v>266</v>
      </c>
    </row>
    <row r="240" spans="2:7">
      <c r="B240" s="288">
        <v>236</v>
      </c>
      <c r="C240" s="289" t="s">
        <v>152</v>
      </c>
      <c r="D240" s="288">
        <v>2.4</v>
      </c>
      <c r="E240" s="290" t="s">
        <v>250</v>
      </c>
      <c r="F240" s="404" t="s">
        <v>256</v>
      </c>
      <c r="G240" s="290" t="s">
        <v>267</v>
      </c>
    </row>
    <row r="241" spans="2:7">
      <c r="B241" s="288">
        <v>237</v>
      </c>
      <c r="C241" s="289" t="s">
        <v>152</v>
      </c>
      <c r="D241" s="288">
        <v>2.4</v>
      </c>
      <c r="E241" s="290" t="s">
        <v>250</v>
      </c>
      <c r="F241" s="404" t="s">
        <v>256</v>
      </c>
      <c r="G241" s="290" t="s">
        <v>268</v>
      </c>
    </row>
    <row r="242" spans="2:7">
      <c r="B242" s="288">
        <v>238</v>
      </c>
      <c r="C242" s="289" t="s">
        <v>152</v>
      </c>
      <c r="D242" s="288">
        <v>2.4</v>
      </c>
      <c r="E242" s="290" t="s">
        <v>250</v>
      </c>
      <c r="F242" s="404" t="s">
        <v>256</v>
      </c>
      <c r="G242" s="290" t="s">
        <v>269</v>
      </c>
    </row>
    <row r="243" spans="2:7">
      <c r="B243" s="288">
        <v>239</v>
      </c>
      <c r="C243" s="289" t="s">
        <v>152</v>
      </c>
      <c r="D243" s="288">
        <v>2.4</v>
      </c>
      <c r="E243" s="290" t="s">
        <v>250</v>
      </c>
      <c r="F243" s="404" t="s">
        <v>270</v>
      </c>
      <c r="G243" s="290" t="s">
        <v>271</v>
      </c>
    </row>
    <row r="244" spans="2:7">
      <c r="B244" s="288">
        <v>240</v>
      </c>
      <c r="C244" s="289" t="s">
        <v>152</v>
      </c>
      <c r="D244" s="288">
        <v>2.4</v>
      </c>
      <c r="E244" s="290" t="s">
        <v>250</v>
      </c>
      <c r="F244" s="404" t="s">
        <v>270</v>
      </c>
      <c r="G244" s="290" t="s">
        <v>272</v>
      </c>
    </row>
    <row r="245" spans="2:7">
      <c r="B245" s="288">
        <v>241</v>
      </c>
      <c r="C245" s="290" t="s">
        <v>273</v>
      </c>
      <c r="D245" s="296">
        <v>2.5</v>
      </c>
      <c r="E245" s="290" t="s">
        <v>274</v>
      </c>
      <c r="F245" s="405" t="s">
        <v>275</v>
      </c>
      <c r="G245" s="295" t="s">
        <v>130</v>
      </c>
    </row>
    <row r="246" spans="2:7">
      <c r="B246" s="288">
        <v>242</v>
      </c>
      <c r="C246" s="290" t="s">
        <v>273</v>
      </c>
      <c r="D246" s="296">
        <v>2.5</v>
      </c>
      <c r="E246" s="290" t="s">
        <v>274</v>
      </c>
      <c r="F246" s="405" t="s">
        <v>275</v>
      </c>
      <c r="G246" s="295" t="s">
        <v>276</v>
      </c>
    </row>
    <row r="247" spans="2:7">
      <c r="B247" s="288">
        <v>243</v>
      </c>
      <c r="C247" s="290" t="s">
        <v>273</v>
      </c>
      <c r="D247" s="296">
        <v>2.5</v>
      </c>
      <c r="E247" s="290" t="s">
        <v>274</v>
      </c>
      <c r="F247" s="405" t="s">
        <v>696</v>
      </c>
      <c r="G247" s="295" t="s">
        <v>694</v>
      </c>
    </row>
    <row r="248" spans="2:7">
      <c r="B248" s="288">
        <v>244</v>
      </c>
      <c r="C248" s="290" t="s">
        <v>273</v>
      </c>
      <c r="D248" s="296">
        <v>2.5</v>
      </c>
      <c r="E248" s="290" t="s">
        <v>274</v>
      </c>
      <c r="F248" s="405" t="s">
        <v>696</v>
      </c>
      <c r="G248" s="295" t="s">
        <v>695</v>
      </c>
    </row>
    <row r="249" spans="2:7" ht="28.5">
      <c r="B249" s="288">
        <v>245</v>
      </c>
      <c r="C249" s="370"/>
      <c r="D249" s="288">
        <v>2.6</v>
      </c>
      <c r="E249" s="290" t="s">
        <v>277</v>
      </c>
      <c r="F249" s="404" t="s">
        <v>277</v>
      </c>
      <c r="G249" s="299" t="s">
        <v>278</v>
      </c>
    </row>
    <row r="250" spans="2:7" ht="28.5">
      <c r="B250" s="288">
        <v>246</v>
      </c>
      <c r="C250" s="370"/>
      <c r="D250" s="288">
        <v>2.6</v>
      </c>
      <c r="E250" s="290" t="s">
        <v>277</v>
      </c>
      <c r="F250" s="404" t="s">
        <v>277</v>
      </c>
      <c r="G250" s="299" t="s">
        <v>279</v>
      </c>
    </row>
    <row r="251" spans="2:7" ht="28.5">
      <c r="B251" s="288">
        <v>247</v>
      </c>
      <c r="C251" s="370"/>
      <c r="D251" s="288">
        <v>2.6</v>
      </c>
      <c r="E251" s="290" t="s">
        <v>277</v>
      </c>
      <c r="F251" s="404" t="s">
        <v>277</v>
      </c>
      <c r="G251" s="299" t="s">
        <v>280</v>
      </c>
    </row>
    <row r="252" spans="2:7" ht="28.5">
      <c r="B252" s="288">
        <v>248</v>
      </c>
      <c r="C252" s="370"/>
      <c r="D252" s="288">
        <v>2.6</v>
      </c>
      <c r="E252" s="290" t="s">
        <v>277</v>
      </c>
      <c r="F252" s="404" t="s">
        <v>277</v>
      </c>
      <c r="G252" s="299" t="s">
        <v>281</v>
      </c>
    </row>
    <row r="253" spans="2:7" ht="28.5">
      <c r="B253" s="288">
        <v>249</v>
      </c>
      <c r="C253" s="370"/>
      <c r="D253" s="288">
        <v>2.6</v>
      </c>
      <c r="E253" s="290" t="s">
        <v>277</v>
      </c>
      <c r="F253" s="404" t="s">
        <v>277</v>
      </c>
      <c r="G253" s="299" t="s">
        <v>282</v>
      </c>
    </row>
    <row r="254" spans="2:7" ht="35.450000000000003" customHeight="1">
      <c r="B254" s="288">
        <v>250</v>
      </c>
      <c r="C254" s="370"/>
      <c r="D254" s="288">
        <v>2.6</v>
      </c>
      <c r="E254" s="290" t="s">
        <v>277</v>
      </c>
      <c r="F254" s="404" t="s">
        <v>277</v>
      </c>
      <c r="G254" s="299" t="s">
        <v>283</v>
      </c>
    </row>
    <row r="255" spans="2:7" ht="32.1" customHeight="1">
      <c r="B255" s="288">
        <v>251</v>
      </c>
      <c r="C255" s="370"/>
      <c r="D255" s="288">
        <v>2.6</v>
      </c>
      <c r="E255" s="290" t="s">
        <v>277</v>
      </c>
      <c r="F255" s="404" t="s">
        <v>277</v>
      </c>
      <c r="G255" s="299" t="s">
        <v>284</v>
      </c>
    </row>
    <row r="256" spans="2:7" ht="42.75">
      <c r="B256" s="288">
        <v>252</v>
      </c>
      <c r="C256" s="370"/>
      <c r="D256" s="288">
        <v>2.6</v>
      </c>
      <c r="E256" s="290" t="s">
        <v>277</v>
      </c>
      <c r="F256" s="404" t="s">
        <v>277</v>
      </c>
      <c r="G256" s="299" t="s">
        <v>285</v>
      </c>
    </row>
    <row r="257" spans="2:7" ht="35.450000000000003" customHeight="1">
      <c r="B257" s="288">
        <v>253</v>
      </c>
      <c r="C257" s="370"/>
      <c r="D257" s="288">
        <v>2.6</v>
      </c>
      <c r="E257" s="290" t="s">
        <v>277</v>
      </c>
      <c r="F257" s="404" t="s">
        <v>277</v>
      </c>
      <c r="G257" s="299" t="s">
        <v>286</v>
      </c>
    </row>
    <row r="258" spans="2:7" ht="35.1" customHeight="1">
      <c r="B258" s="288">
        <v>254</v>
      </c>
      <c r="C258" s="370"/>
      <c r="D258" s="288">
        <v>2.6</v>
      </c>
      <c r="E258" s="290" t="s">
        <v>277</v>
      </c>
      <c r="F258" s="404" t="s">
        <v>277</v>
      </c>
      <c r="G258" s="299" t="s">
        <v>287</v>
      </c>
    </row>
    <row r="259" spans="2:7" ht="42.75">
      <c r="B259" s="288">
        <v>255</v>
      </c>
      <c r="C259" s="370"/>
      <c r="D259" s="288">
        <v>2.6</v>
      </c>
      <c r="E259" s="290" t="s">
        <v>277</v>
      </c>
      <c r="F259" s="404" t="s">
        <v>277</v>
      </c>
      <c r="G259" s="299" t="s">
        <v>288</v>
      </c>
    </row>
    <row r="260" spans="2:7" ht="42.75">
      <c r="B260" s="288">
        <v>256</v>
      </c>
      <c r="C260" s="370"/>
      <c r="D260" s="288">
        <v>2.6</v>
      </c>
      <c r="E260" s="290" t="s">
        <v>277</v>
      </c>
      <c r="F260" s="404" t="s">
        <v>277</v>
      </c>
      <c r="G260" s="297" t="s">
        <v>289</v>
      </c>
    </row>
    <row r="261" spans="2:7" ht="57">
      <c r="B261" s="288">
        <v>257</v>
      </c>
      <c r="C261" s="370"/>
      <c r="D261" s="288">
        <v>2.6</v>
      </c>
      <c r="E261" s="290" t="s">
        <v>277</v>
      </c>
      <c r="F261" s="404" t="s">
        <v>277</v>
      </c>
      <c r="G261" s="297" t="s">
        <v>290</v>
      </c>
    </row>
    <row r="262" spans="2:7" ht="71.25">
      <c r="B262" s="288">
        <v>258</v>
      </c>
      <c r="C262" s="289" t="s">
        <v>273</v>
      </c>
      <c r="D262" s="288">
        <v>3.1</v>
      </c>
      <c r="E262" s="290" t="s">
        <v>294</v>
      </c>
      <c r="F262" s="404" t="s">
        <v>295</v>
      </c>
      <c r="G262" s="282" t="s">
        <v>296</v>
      </c>
    </row>
    <row r="263" spans="2:7" ht="71.25">
      <c r="B263" s="288">
        <v>259</v>
      </c>
      <c r="C263" s="289" t="s">
        <v>273</v>
      </c>
      <c r="D263" s="288">
        <v>3.1</v>
      </c>
      <c r="E263" s="290" t="s">
        <v>294</v>
      </c>
      <c r="F263" s="404" t="s">
        <v>295</v>
      </c>
      <c r="G263" s="282" t="s">
        <v>297</v>
      </c>
    </row>
    <row r="264" spans="2:7" ht="71.25">
      <c r="B264" s="288">
        <v>260</v>
      </c>
      <c r="C264" s="289" t="s">
        <v>273</v>
      </c>
      <c r="D264" s="288">
        <v>3.1</v>
      </c>
      <c r="E264" s="290" t="s">
        <v>294</v>
      </c>
      <c r="F264" s="404" t="s">
        <v>295</v>
      </c>
      <c r="G264" s="290" t="s">
        <v>298</v>
      </c>
    </row>
    <row r="265" spans="2:7" ht="71.25">
      <c r="B265" s="288">
        <v>261</v>
      </c>
      <c r="C265" s="289" t="s">
        <v>273</v>
      </c>
      <c r="D265" s="288">
        <v>3.1</v>
      </c>
      <c r="E265" s="290" t="s">
        <v>294</v>
      </c>
      <c r="F265" s="404" t="s">
        <v>299</v>
      </c>
      <c r="G265" s="282" t="s">
        <v>300</v>
      </c>
    </row>
    <row r="266" spans="2:7" ht="71.25">
      <c r="B266" s="288">
        <v>262</v>
      </c>
      <c r="C266" s="289" t="s">
        <v>273</v>
      </c>
      <c r="D266" s="288">
        <v>3.1</v>
      </c>
      <c r="E266" s="290" t="s">
        <v>294</v>
      </c>
      <c r="F266" s="404" t="s">
        <v>299</v>
      </c>
      <c r="G266" s="290" t="s">
        <v>301</v>
      </c>
    </row>
    <row r="267" spans="2:7" ht="71.25">
      <c r="B267" s="288">
        <v>263</v>
      </c>
      <c r="C267" s="289" t="s">
        <v>273</v>
      </c>
      <c r="D267" s="288">
        <v>3.1</v>
      </c>
      <c r="E267" s="290" t="s">
        <v>294</v>
      </c>
      <c r="F267" s="404" t="s">
        <v>299</v>
      </c>
      <c r="G267" s="291" t="s">
        <v>302</v>
      </c>
    </row>
    <row r="268" spans="2:7" ht="85.5">
      <c r="B268" s="288">
        <v>264</v>
      </c>
      <c r="C268" s="289" t="s">
        <v>273</v>
      </c>
      <c r="D268" s="288">
        <v>3.1</v>
      </c>
      <c r="E268" s="290" t="s">
        <v>294</v>
      </c>
      <c r="F268" s="404" t="s">
        <v>303</v>
      </c>
      <c r="G268" s="290" t="s">
        <v>304</v>
      </c>
    </row>
    <row r="269" spans="2:7" ht="85.5">
      <c r="B269" s="288">
        <v>265</v>
      </c>
      <c r="C269" s="289" t="s">
        <v>273</v>
      </c>
      <c r="D269" s="288">
        <v>3.1</v>
      </c>
      <c r="E269" s="290" t="s">
        <v>294</v>
      </c>
      <c r="F269" s="404" t="s">
        <v>303</v>
      </c>
      <c r="G269" s="290" t="s">
        <v>305</v>
      </c>
    </row>
    <row r="270" spans="2:7">
      <c r="B270" s="288">
        <v>266</v>
      </c>
      <c r="C270" s="289" t="s">
        <v>273</v>
      </c>
      <c r="D270" s="288">
        <v>3.2</v>
      </c>
      <c r="E270" s="290" t="s">
        <v>306</v>
      </c>
      <c r="F270" s="404" t="s">
        <v>307</v>
      </c>
      <c r="G270" s="290" t="s">
        <v>308</v>
      </c>
    </row>
    <row r="271" spans="2:7">
      <c r="B271" s="288">
        <v>267</v>
      </c>
      <c r="C271" s="289" t="s">
        <v>273</v>
      </c>
      <c r="D271" s="288">
        <v>3.2</v>
      </c>
      <c r="E271" s="290" t="s">
        <v>306</v>
      </c>
      <c r="F271" s="404" t="s">
        <v>307</v>
      </c>
      <c r="G271" s="290" t="s">
        <v>187</v>
      </c>
    </row>
    <row r="272" spans="2:7">
      <c r="B272" s="288">
        <v>268</v>
      </c>
      <c r="C272" s="289" t="s">
        <v>273</v>
      </c>
      <c r="D272" s="288">
        <v>3.2</v>
      </c>
      <c r="E272" s="290" t="s">
        <v>306</v>
      </c>
      <c r="F272" s="404" t="s">
        <v>307</v>
      </c>
      <c r="G272" s="290" t="s">
        <v>309</v>
      </c>
    </row>
    <row r="273" spans="2:7" ht="28.5">
      <c r="B273" s="288">
        <v>269</v>
      </c>
      <c r="C273" s="289" t="s">
        <v>273</v>
      </c>
      <c r="D273" s="288">
        <v>3.2</v>
      </c>
      <c r="E273" s="290" t="s">
        <v>306</v>
      </c>
      <c r="F273" s="404" t="s">
        <v>310</v>
      </c>
      <c r="G273" s="290" t="s">
        <v>311</v>
      </c>
    </row>
    <row r="274" spans="2:7" ht="28.5">
      <c r="B274" s="288">
        <v>270</v>
      </c>
      <c r="C274" s="289" t="s">
        <v>273</v>
      </c>
      <c r="D274" s="288">
        <v>3.2</v>
      </c>
      <c r="E274" s="290" t="s">
        <v>306</v>
      </c>
      <c r="F274" s="404" t="s">
        <v>310</v>
      </c>
      <c r="G274" s="290" t="s">
        <v>312</v>
      </c>
    </row>
    <row r="275" spans="2:7" ht="28.5">
      <c r="B275" s="288">
        <v>271</v>
      </c>
      <c r="C275" s="289" t="s">
        <v>273</v>
      </c>
      <c r="D275" s="288">
        <v>3.2</v>
      </c>
      <c r="E275" s="290" t="s">
        <v>306</v>
      </c>
      <c r="F275" s="404" t="s">
        <v>313</v>
      </c>
      <c r="G275" s="282" t="s">
        <v>314</v>
      </c>
    </row>
    <row r="276" spans="2:7" ht="31.5" customHeight="1">
      <c r="B276" s="288">
        <v>272</v>
      </c>
      <c r="C276" s="289" t="s">
        <v>273</v>
      </c>
      <c r="D276" s="288">
        <v>3.2</v>
      </c>
      <c r="E276" s="290" t="s">
        <v>306</v>
      </c>
      <c r="F276" s="404" t="s">
        <v>313</v>
      </c>
      <c r="G276" s="282" t="s">
        <v>315</v>
      </c>
    </row>
    <row r="277" spans="2:7" ht="42.75">
      <c r="B277" s="288">
        <v>273</v>
      </c>
      <c r="C277" s="289" t="s">
        <v>273</v>
      </c>
      <c r="D277" s="288">
        <v>3.2</v>
      </c>
      <c r="E277" s="290" t="s">
        <v>306</v>
      </c>
      <c r="F277" s="408" t="s">
        <v>316</v>
      </c>
      <c r="G277" s="290" t="s">
        <v>317</v>
      </c>
    </row>
    <row r="278" spans="2:7" ht="42.75">
      <c r="B278" s="288">
        <v>274</v>
      </c>
      <c r="C278" s="289" t="s">
        <v>273</v>
      </c>
      <c r="D278" s="288">
        <v>3.2</v>
      </c>
      <c r="E278" s="290" t="s">
        <v>306</v>
      </c>
      <c r="F278" s="408" t="s">
        <v>316</v>
      </c>
      <c r="G278" s="290" t="s">
        <v>318</v>
      </c>
    </row>
    <row r="279" spans="2:7" ht="42.75">
      <c r="B279" s="288">
        <v>275</v>
      </c>
      <c r="C279" s="289" t="s">
        <v>273</v>
      </c>
      <c r="D279" s="288">
        <v>3.2</v>
      </c>
      <c r="E279" s="290" t="s">
        <v>306</v>
      </c>
      <c r="F279" s="408" t="s">
        <v>316</v>
      </c>
      <c r="G279" s="291" t="s">
        <v>319</v>
      </c>
    </row>
    <row r="280" spans="2:7" ht="42.75">
      <c r="B280" s="288">
        <v>276</v>
      </c>
      <c r="C280" s="289" t="s">
        <v>273</v>
      </c>
      <c r="D280" s="288">
        <v>3.2</v>
      </c>
      <c r="E280" s="282" t="s">
        <v>306</v>
      </c>
      <c r="F280" s="411" t="s">
        <v>320</v>
      </c>
      <c r="G280" s="282" t="s">
        <v>321</v>
      </c>
    </row>
    <row r="281" spans="2:7" ht="28.5">
      <c r="B281" s="288">
        <v>277</v>
      </c>
      <c r="C281" s="289" t="s">
        <v>273</v>
      </c>
      <c r="D281" s="288">
        <v>3.2</v>
      </c>
      <c r="E281" s="282" t="s">
        <v>306</v>
      </c>
      <c r="F281" s="406" t="s">
        <v>322</v>
      </c>
      <c r="G281" s="295" t="s">
        <v>323</v>
      </c>
    </row>
    <row r="282" spans="2:7" ht="28.5">
      <c r="B282" s="288">
        <v>278</v>
      </c>
      <c r="C282" s="289" t="s">
        <v>273</v>
      </c>
      <c r="D282" s="288">
        <v>3.2</v>
      </c>
      <c r="E282" s="282" t="s">
        <v>306</v>
      </c>
      <c r="F282" s="406" t="s">
        <v>322</v>
      </c>
      <c r="G282" s="295" t="s">
        <v>324</v>
      </c>
    </row>
    <row r="283" spans="2:7">
      <c r="B283" s="288">
        <v>279</v>
      </c>
      <c r="C283" s="289" t="s">
        <v>273</v>
      </c>
      <c r="D283" s="288">
        <v>3.3</v>
      </c>
      <c r="E283" s="290" t="s">
        <v>246</v>
      </c>
      <c r="F283" s="404" t="s">
        <v>246</v>
      </c>
      <c r="G283" s="290" t="s">
        <v>248</v>
      </c>
    </row>
    <row r="284" spans="2:7" ht="28.5">
      <c r="B284" s="288">
        <v>280</v>
      </c>
      <c r="C284" s="289" t="s">
        <v>273</v>
      </c>
      <c r="D284" s="292">
        <v>3.3</v>
      </c>
      <c r="E284" s="298" t="s">
        <v>325</v>
      </c>
      <c r="F284" s="407" t="s">
        <v>326</v>
      </c>
      <c r="G284" s="297" t="s">
        <v>327</v>
      </c>
    </row>
    <row r="285" spans="2:7" ht="28.5">
      <c r="B285" s="288">
        <v>281</v>
      </c>
      <c r="C285" s="289" t="s">
        <v>273</v>
      </c>
      <c r="D285" s="288">
        <v>2.6</v>
      </c>
      <c r="E285" s="290" t="s">
        <v>277</v>
      </c>
      <c r="F285" s="404" t="s">
        <v>277</v>
      </c>
      <c r="G285" s="297" t="s">
        <v>291</v>
      </c>
    </row>
    <row r="286" spans="2:7" ht="28.5">
      <c r="B286" s="288">
        <v>282</v>
      </c>
      <c r="C286" s="289" t="s">
        <v>273</v>
      </c>
      <c r="D286" s="288">
        <v>2.6</v>
      </c>
      <c r="E286" s="290" t="s">
        <v>277</v>
      </c>
      <c r="F286" s="404" t="s">
        <v>277</v>
      </c>
      <c r="G286" s="297" t="s">
        <v>292</v>
      </c>
    </row>
    <row r="287" spans="2:7" ht="28.5">
      <c r="B287" s="288">
        <v>283</v>
      </c>
      <c r="C287" s="289" t="s">
        <v>273</v>
      </c>
      <c r="D287" s="288">
        <v>2.6</v>
      </c>
      <c r="E287" s="290" t="s">
        <v>277</v>
      </c>
      <c r="F287" s="404" t="s">
        <v>277</v>
      </c>
      <c r="G287" s="299" t="s">
        <v>293</v>
      </c>
    </row>
  </sheetData>
  <sheetProtection algorithmName="SHA-512" hashValue="zkUfAMYfUGUyigX4nqeIJZQjKY3ii018e4WvGKV1IbriVP8mdj9Zc9GPuiwqP0NSSPQtqtTB3QnU3GYYaQMKaw==" saltValue="auojJMQgInpTpz9kybnq0Q==" spinCount="100000" sheet="1" objects="1" scenarios="1"/>
  <autoFilter ref="B4:G287" xr:uid="{30C13897-51FB-4567-9C55-F7D021C73684}"/>
  <phoneticPr fontId="107" type="noConversion"/>
  <hyperlinks>
    <hyperlink ref="B1" location="'0_Content '!A1" display="Back to content" xr:uid="{D4D0B226-960A-4EF9-ACD9-6C6F218910F5}"/>
    <hyperlink ref="F5:F6" location="'1.1_Environmental perfomance'!A4" display="General data " xr:uid="{121D6324-31DB-4EC9-8645-61C95B2E26E1}"/>
    <hyperlink ref="F7:F13" location="'1.1_Environmental perfomance'!A11" display="Total energy consumption" xr:uid="{D6E2D16B-3139-4140-9C33-3CA550327850}"/>
    <hyperlink ref="F14:F20" location="'1.1_Environmental perfomance'!A27" display="Building energy" xr:uid="{08855D28-1270-4213-9561-EAE0B32C54DB}"/>
    <hyperlink ref="F69" location="'1.1_Environmental perfomance'!A128" display="Reusable electronic equipment " xr:uid="{0CCAF405-0739-4272-8955-0D8393F736E5}"/>
    <hyperlink ref="F70:F73" location="'1.2 Sustainable lending'!A4" display="Environmental and Social Risk management" xr:uid="{F89F1942-0CDC-4388-B062-A7BDB6B2AEC8}"/>
    <hyperlink ref="F87" location="'1.2 Sustainable lending'!A54" display="Share of green investment loans in total investment loans " xr:uid="{B732DC0B-8D1B-4CAE-ADCD-E6866F2BEE84}"/>
    <hyperlink ref="F88" location="'1.2 Sustainable lending'!A63" display="Disbursed green loans" xr:uid="{F8368F3D-92FF-4BBB-8B99-756625FF58AD}"/>
    <hyperlink ref="F283:F284" location="'3.2 Crime prevention'!A22" display="Total number and percentage of operations assessed for fraud-related events (including risks related to corruption)  " xr:uid="{9E5E7783-0766-4394-8673-9B082D40026E}"/>
    <hyperlink ref="F280" location="'3.2 Crime prevention'!A34" display="Risk awareness trainings" xr:uid="{891A3DD6-057F-426B-BB70-06FA606A776C}"/>
    <hyperlink ref="F108" location="'1.2 Sustainable lending'!A164" display="GHG emissions of lending portfolio by sector activity - PCAF (2020)" xr:uid="{17136BDE-D6BD-4E9A-BDD7-BE526A9744FA}"/>
    <hyperlink ref="F170" location="'2.2 Employees'!A71" display="Staff vaccination rate" xr:uid="{8229B34C-7477-499A-AAE8-2E75595E7893}"/>
    <hyperlink ref="F171" location="'2.2 Employees'!A71" display="Staff vaccination rate" xr:uid="{1DF3E2A1-1124-48B5-92E2-5DF668700A8C}"/>
    <hyperlink ref="F245" location="'2.5 Prudent risk'!A5" display="Portfolio quality indicators " xr:uid="{7338BE21-055E-4804-89E9-B3C90F86514B}"/>
    <hyperlink ref="F246" location="'2.5 Prudent risk'!A5" display="Portfolio quality indicators " xr:uid="{D852C375-74CA-4CFC-92D3-DC7164FB34F6}"/>
    <hyperlink ref="F74" location="'1.2 Sustainable lending'!A21" display="Green loan portfolio" xr:uid="{62B2A3B4-658B-47AD-BDA7-5E07C7233993}"/>
    <hyperlink ref="F75:F80" location="'1.2 Sustainable lending'!A21" display="Green loan portfolio" xr:uid="{FA464EF4-C748-4C9E-BBBE-2B0BCD5DE557}"/>
    <hyperlink ref="F81" location="'1.2 Sustainable lending'!A36" display="Green loan portfolio by investment category" xr:uid="{48A8B556-A7F7-4E72-8DF4-D017AC1F2BC2}"/>
    <hyperlink ref="F82:F86" location="'1.2 Sustainable lending'!A36" display="Green loan portfolio by investment category" xr:uid="{C9F9751C-66AE-49CC-8E7B-18DC1C7B4411}"/>
    <hyperlink ref="F89" location="'1.2 Sustainable lending'!A72" display="Portfolio quality indicators for green loan portfolio " xr:uid="{2C241D50-2895-48A5-81EB-EDDB5416F0A0}"/>
    <hyperlink ref="F90" location="'1.2 Sustainable lending'!A82" display="Renewable energy projects in loan portfolio" xr:uid="{2B21AD94-3993-47B3-9781-3DE983BBF2E7}"/>
    <hyperlink ref="F107" location="'1.2 Sustainable lending'!A150" display="GHG emissions of lending portfolio - PCAF (2020)" xr:uid="{55DBE410-E5BE-4685-A4DF-4DF78944A91D}"/>
    <hyperlink ref="F109" location="'2.1 Customers'!A5" display="Breakdown of the loan portfolio by initial size (EUR m, outstanding principal)" xr:uid="{B21FD4D9-536C-493E-BAFD-45D719A9993C}"/>
    <hyperlink ref="F110" location="'2.1 Customers'!A5" display="Breakdown of the loan portfolio by initial size (EUR m, outstanding principal)" xr:uid="{E9CF3710-4D72-43D8-9847-23DD4D95ECC5}"/>
    <hyperlink ref="F111:F112" location="'2.1 Customers'!A5" display="Breakdown of the loan portfolio by initial size (EUR m, outstanding principal)" xr:uid="{92484B05-3E42-402C-90C7-3EB774F9404D}"/>
    <hyperlink ref="F113" location="'2.1 Customers'!A19" display="Business loan portfolio, by sector (EUR m, gross)" xr:uid="{A87C784D-BB6B-41B8-B489-3BE4F3DF57E2}"/>
    <hyperlink ref="F114:F117" location="'2.1 Customers'!A19" display="Business loan portfolio, by sector (EUR m, gross)" xr:uid="{229B13B7-BD0E-4F2F-B634-E1D679668CBD}"/>
    <hyperlink ref="F118" location="'2.1 Customers'!A34" display="Automation of transactions" xr:uid="{D8398027-5A4E-4E56-8F27-80AB3D4DC0F3}"/>
    <hyperlink ref="F126" location="'2.2 Employees'!A5" display="Diversity of governance bodies and employees - number of staff" xr:uid="{14999BA4-324D-49A0-A00B-ACEC7C4C31A5}"/>
    <hyperlink ref="F127:F128" location="'2.2 Employees'!A5" display="Diversity of governance bodies and employees - number of staff" xr:uid="{5C97FFAD-D65D-4BD2-BE4C-4B7D2826F93D}"/>
    <hyperlink ref="F129" location="'2.2 Employees'!A11" display="Diversity of governance bodies and employees - Supervisory Board" xr:uid="{9EF5BB4E-14CD-4841-BEBA-9A8B2DFF2B44}"/>
    <hyperlink ref="F130:F134" location="'2.2 Employees'!A11" display="Diversity of governance bodies and employees - Supervisory Board" xr:uid="{6507C487-4084-4AA9-8307-6DB697BEB983}"/>
    <hyperlink ref="F135" location="'2.2 Employees'!A18" display="Diversity of governance bodies and employees - Management Board" xr:uid="{54E136D5-BDAB-46E1-BFEA-D997967631EE}"/>
    <hyperlink ref="F136:F141" location="'2.2 Employees'!A18" display="Diversity of governance bodies and employees - Management Board" xr:uid="{1E3F121F-8047-4AC5-8235-CA8E739E3E21}"/>
    <hyperlink ref="F142" location="'2.2 Employees'!A25" display="Diversity of governance bodies and employees - Middle Management" xr:uid="{4038CB6A-FD39-4A12-A149-5A695469A55A}"/>
    <hyperlink ref="F143:F148" location="'2.2 Employees'!A25" display="Diversity of governance bodies and employees - Middle Management" xr:uid="{D3665FD5-40D4-456F-912E-349C738D3E95}"/>
    <hyperlink ref="F149" location="'2.2 Employees'!A32" display="Diversity of governance bodies and employees - Specialists" xr:uid="{A8551141-B940-4DF5-8BA0-520735CD7382}"/>
    <hyperlink ref="F150:F155" location="'2.2 Employees'!A32" display="Diversity of governance bodies and employees - Specialists" xr:uid="{ACC32398-8A21-4CE4-84A9-50A773BBB4EE}"/>
    <hyperlink ref="F156" location="'2.2 Employees'!A46" display="Information on employees" xr:uid="{CAE01B75-6474-43E7-A795-1C0CBE6C9D12}"/>
    <hyperlink ref="F157:F167" location="'2.2 Employees'!A46" display="Information on employees" xr:uid="{0B2CA9E3-013E-473D-A385-88F756D33EF0}"/>
    <hyperlink ref="F168" location="'2.2 Employees'!A62" display="Work from home readiness" xr:uid="{ED32D16D-F59E-4370-8CDD-4C24CAD4F293}"/>
    <hyperlink ref="F169" location="'2.2 Employees'!A62" display="Work from home readiness" xr:uid="{4DEFFD07-E733-4F21-A44F-86A2DC7F1550}"/>
    <hyperlink ref="F172" location="'2.2 Employees'!A83" display="Fair treatment and local representation in management positions" xr:uid="{F0E6D36D-5640-485D-A40F-297FD0BC7DD4}"/>
    <hyperlink ref="F173:F175" location="'2.2 Employees'!A83" display="Fair treatment and local representation in management positions" xr:uid="{CC1FD218-71C7-4A92-BC92-8DFCFD5FBAB9}"/>
    <hyperlink ref="F284" location="'3.3 Memberships and donations'!A4" display="Memberships fees" xr:uid="{505F39F8-DCCE-4079-ADBB-97DE88C57BF5}"/>
    <hyperlink ref="F176" location="'2.2 Employees'!A98" display="New employee hires, seniority and employee turnover" xr:uid="{2F6FF4F6-1A0B-42B2-8283-714A2FB94057}"/>
    <hyperlink ref="F177:F187" location="'2.2 Employees'!A98" display="New employee hires, seniority and employee turnover" xr:uid="{EBD4CBCB-0A8D-4421-938B-A46D38A5DD3F}"/>
    <hyperlink ref="F188" location="'2.2 Employees'!A114" display="Share of staff for which ProCredit was the first employer" xr:uid="{D5464122-A580-4D81-8464-B846CC16200B}"/>
    <hyperlink ref="F189" location="'2.2 Employees'!A116" display="Average seniority (in years), by gender" xr:uid="{E1484392-36E8-4585-A033-80404A1C3DA0}"/>
    <hyperlink ref="F190:F192" location="'2.2 Employees'!A116" display="Average seniority (in years), by gender" xr:uid="{3AE72D96-3ADC-4E38-B842-D910433FC0B5}"/>
    <hyperlink ref="F193" location="'2.2 Employees'!A121" display="Employee turnover" xr:uid="{A50B8292-CBBF-4D5E-81EC-4F30725E3E33}"/>
    <hyperlink ref="F194:F204" location="'2.2 Employees'!A121" display="Employee turnover" xr:uid="{22A22D66-2CD6-4AF9-913F-AD984237D598}"/>
    <hyperlink ref="F282" location="'3.2 Crime prevention'!A44" display="Total gross and net losses from operational and fraud-related loss events " xr:uid="{6A2F7B70-028E-4C77-AE93-E298DDC008CC}"/>
    <hyperlink ref="F211" location="'2.2 Employees'!A155" display="ProCredit Onboarding Programme" xr:uid="{84ADC9E5-F9DE-4866-BD7E-40FE16CF5931}"/>
    <hyperlink ref="F212:F214" location="'2.2 Employees'!A155" display="ProCredit Onboarding Programme" xr:uid="{61D0CA09-8D7A-4A26-B211-C651DBB306DA}"/>
    <hyperlink ref="F215" location="'2.2 Employees'!A160" display="ProCredit Academy" xr:uid="{B0BCFF3D-A26C-4A3F-B1DF-D0ABFC7577ED}"/>
    <hyperlink ref="F216" location="'2.2 Employees'!A160" display="ProCredit Academy" xr:uid="{BDEC2B96-9751-4CCB-ADDC-1EEFDFD621FE}"/>
    <hyperlink ref="F217" location="'2.2 Employees'!A163" display="Employee training on human rights policies or procedures and environmental aspects" xr:uid="{84DF8FB8-29B7-47A0-9E49-BB17F538D1AE}"/>
    <hyperlink ref="F218" location="'2.2 Employees'!A163" display="Employee training on human rights policies or procedures and environmental aspects" xr:uid="{D2316FBB-09E9-471B-84DC-8E680C62162E}"/>
    <hyperlink ref="F220" location="'2.2 Employees'!A166" display="Investment in training" xr:uid="{452D4FAF-E323-49E8-A436-994CE082538D}"/>
    <hyperlink ref="F219" location="'2.2 Employees'!A166" display="Investment in training" xr:uid="{F8C9BA0C-8B02-408A-B073-78731950AC92}"/>
    <hyperlink ref="F221" location="'2.2 Employees'!A178" display="Number of Management Academy graduates by gender 2016-2021 " xr:uid="{0E1ECE27-65A8-446B-A43F-56AF1144D763}"/>
    <hyperlink ref="F222" location="'2.2 Employees'!A178" display="Number of Management Academy graduates by gender 2016-2021 " xr:uid="{30EF5877-7277-48D6-A5FE-9F3B42CBCC01}"/>
    <hyperlink ref="F223" location="'2.3 Supply chain'!A3" display="Supply chain" xr:uid="{F219E925-4B16-4AC2-AA29-7088E2097602}"/>
    <hyperlink ref="F224:F226" location="'2.3 Supply chain'!A3" display="Supply chain" xr:uid="{4FCEED5B-4E3D-4A96-AB28-76E4E25ADB50}"/>
    <hyperlink ref="F227:F229" location="'2.4 Economic development'!A5" display="General information" xr:uid="{70C4845E-D113-463D-BEA4-F291110DA384}"/>
    <hyperlink ref="F230" location="'2.4 Economic development'!A18" display="Key financial figures" xr:uid="{9D438042-78F5-444F-9696-0075692D60C6}"/>
    <hyperlink ref="F243" location="'2.4 Economic development'!A39" display="Number and volume of transactions" xr:uid="{99B0C9AA-8A8B-4C46-B142-A25D46500B37}"/>
    <hyperlink ref="F244" location="'2.4 Economic development'!A39" display="Number and volume of transactions" xr:uid="{A7FC9B30-1811-4952-8546-E6E24C30E5A6}"/>
    <hyperlink ref="F248" location="'2.5 Prudent risk'!A16" display="Non-performing loan portfolio (NPL)" xr:uid="{251395E7-94E2-440B-A682-08BB04E345EC}"/>
    <hyperlink ref="F249" location="'2.6 Sustainability context'!A1" display="Sustainability context" xr:uid="{7B6FA0DA-49F0-4545-97BB-0B398B913EC7}"/>
    <hyperlink ref="F251:F262" location="'2.6 Sustainability context'!A1" display="Sustainability context" xr:uid="{7DE2A2C5-5181-422C-BBCE-AE51182F9F61}"/>
    <hyperlink ref="F262" location="'3.1 Compliance'!A3" display="Compliance and banking regulations (Incidents of non-compliance with regulations and/or voluntary codes involving product/service information and labelling, as well as marketing communications, including advertising, promotion, and sponsorship)" xr:uid="{222EC763-E2E6-4238-86B7-12BF8C47A334}"/>
    <hyperlink ref="F270" location="'3.2 Crime prevention'!A3" display="Staff trained on financial crime risks" xr:uid="{50D2196F-D69A-4BDF-8563-14A10F20C775}"/>
    <hyperlink ref="F275:F276" location="'3.2 Crime prevention'!A3" display="Staff trained on financial crime risks" xr:uid="{52416346-093D-4312-B8E5-766CDDEE5D73}"/>
    <hyperlink ref="F263" location="'3.1 Compliance'!A3" display="Compliance and banking regulations (Incidents of non-compliance with regulations and/or voluntary codes involving product/service information and labelling, as well as marketing communications, including advertising, promotion, and sponsorship)" xr:uid="{11131E6D-C66E-4180-8472-20F0DF142931}"/>
    <hyperlink ref="F264" location="'3.1 Compliance'!A3" display="Compliance and banking regulations (Incidents of non-compliance with regulations and/or voluntary codes involving product/service information and labelling, as well as marketing communications, including advertising, promotion, and sponsorship)" xr:uid="{E1C96DE2-2278-4BD3-8E3E-8EC6C2055A4B}"/>
    <hyperlink ref="F265" location="'3.1 Compliance'!A10" display="Compliance and banking regulations (Significant fines and non-monetary sanctions for non-compliance with environmental laws and/or regulations as well as laws and/or regulations in the social and economic area)" xr:uid="{4F6933FC-99B3-489C-923D-90171A03EA1E}"/>
    <hyperlink ref="F270:F271" location="'3.1 Compliance'!A10" display="Compliance and banking regulations (Significant fines and non-monetary sanctions for non-compliance with environmental laws and/or regulations as well as laws and/or regulations in the social and economic area)" xr:uid="{84FD1748-175B-49B2-A0C7-6C3BA5CDA1A5}"/>
    <hyperlink ref="F268" location="'3.1 Compliance'!A14" display="Compliance and banking regulations (Number of legal actions pending or completed during the reporting period involving anti-competitive behaviour and violations of anti-trust and monopoly legislation in which the organisation has been identified as a participant)" xr:uid="{5165D84C-8810-4DFE-8567-4FABFC7F62B5}"/>
    <hyperlink ref="F269" location="'3.1 Compliance'!A14" display="Compliance and banking regulations (Number of legal actions pending or completed during the reporting period involving anti-competitive behaviour and violations of anti-trust and monopoly legislation in which the organisation has been identified as a participant)" xr:uid="{5BC10643-0EAF-4539-8FAE-57CDFF614361}"/>
    <hyperlink ref="F281:F282" location="'3.2 Crime prevention'!A22" display="Total number and percentage of operations assessed for fraud-related events (including risks related to corruption)  " xr:uid="{44CFF3A1-D7A6-4D79-9B83-2DD3D26BA8BA}"/>
    <hyperlink ref="F277" location="'3.2 Crime prevention'!A22" display="Total number and percentage of operations assessed for fraud-related events (including risks related to corruption)  " xr:uid="{E40DFC4C-23EB-47F1-8056-7BD0FEED2624}"/>
    <hyperlink ref="F106" location="'1.2 Sustainable lending'!A112" display="Impact reporting data of green portfolio including energy efficiency, renewable energy small-scale projects and green measures " xr:uid="{3127AEA5-477F-45A9-8CEE-8B9387E4ACD8}"/>
    <hyperlink ref="F21" location="'1.1_Environmental perfomance'!A51" display="Transport" xr:uid="{69730BAA-817F-40AB-A9A1-5AAEC262DA76}"/>
    <hyperlink ref="F22:F33" location="'1.1_Environmental perfomance'!A51" display="Transport" xr:uid="{C7A8B11A-C18F-4A82-AC05-3B63C0F98E17}"/>
    <hyperlink ref="F34" location="'1.1_Environmental perfomance'!A70" display="CO2 emissions " xr:uid="{AFF2DA58-C4A5-41F5-BE34-0547E7821141}"/>
    <hyperlink ref="F35:F51" location="'1.1_Environmental perfomance'!A70" display="CO2 emissions " xr:uid="{A0B34148-B3D4-4159-8A6B-08F90EFFC8B0}"/>
    <hyperlink ref="F52" location="'1.1_Environmental perfomance'!A95" display="Water" xr:uid="{A891DC21-F677-472A-B48F-2A8D47B80077}"/>
    <hyperlink ref="F53:F57" location="'1.1_Environmental perfomance'!A95" display="Water" xr:uid="{6CD3BC4B-FED1-4588-9027-1C8888FBFD82}"/>
    <hyperlink ref="F58" location="'1.1_Environmental perfomance'!A107" display="Printing paper" xr:uid="{9F5570CA-1E40-4BC5-A143-D82B5533A202}"/>
    <hyperlink ref="F59:F60" location="'1.1_Environmental perfomance'!A107" display="Printing paper" xr:uid="{DB55D772-95CC-45B4-8915-6E477733F754}"/>
    <hyperlink ref="F61" location="'1.1_Environmental perfomance'!A115" display="Waste" xr:uid="{F35E9B6C-8C4D-4558-BAFA-A5A49D2A225E}"/>
    <hyperlink ref="F62:F68" location="'1.1_Environmental perfomance'!A115" display="Waste" xr:uid="{A61524F9-5DA2-4BA5-B3EA-EAC41D07A68E}"/>
    <hyperlink ref="F273" location="'3.2 Crime prevention'!A10" display="Accounts closed or client relationships terminated due to risk of financial crime" xr:uid="{ABBC7A1F-DEB8-4C0F-9BAC-47EB612C9687}"/>
    <hyperlink ref="F274" location="'3.2 Crime prevention'!A10" display="Accounts closed or client relationships terminated due to risk of financial crime" xr:uid="{70F7B049-17BD-4464-880D-B5379E704109}"/>
    <hyperlink ref="F275" location="'3.2 Crime prevention'!A13" display="Number of client accounts screened for financial crime risks " xr:uid="{2448AF89-25A1-430E-B8AA-5254D8D65D54}"/>
    <hyperlink ref="F276" location="'3.2 Crime prevention'!A13" display="Number of client accounts screened for financial crime risks " xr:uid="{6A710B68-40F3-4EE6-8CA7-8323838C0C19}"/>
    <hyperlink ref="F281" location="'3.2 Crime prevention'!A44" display="Total gross and net losses from operational and fraud-related loss events " xr:uid="{14E6685C-06A7-4FBA-A27C-969DBA4D297E}"/>
    <hyperlink ref="F119:F125" location="'2.1 Customers'!A34" display="Automation of transactions" xr:uid="{01287408-0567-4D80-8C08-412D1CCD9513}"/>
    <hyperlink ref="F205" location="'2.2 Employees'!A144" display="Total hours of training - per employee" xr:uid="{C099C44E-6E63-A846-9221-77B2A21FFE1E}"/>
    <hyperlink ref="F206" location="'2.2 Employees'!A144" display="Total hours of training - per employee" xr:uid="{848E1876-A3C3-FA42-BE21-6E8CB48C46AF}"/>
    <hyperlink ref="F207" location="'2.2 Employees'!A144" display="Total hours of training - per employee" xr:uid="{70D2770E-24DA-224B-93F8-AD855D13090E}"/>
    <hyperlink ref="F208" location="'2.2 Employees'!A144" display="Total hours of training - per employee" xr:uid="{2D5CFE46-E7C4-394E-9011-B2AEC48F02DF}"/>
    <hyperlink ref="F209" location="'2.2 Employees'!A144" display="Total hours of training - per employee" xr:uid="{50E8F3EE-143D-024F-9E5A-DBF222246919}"/>
    <hyperlink ref="F210" location="'2.2 Employees'!A144" display="Total hours of training - per employee" xr:uid="{4357F432-D919-C344-87F6-A3F3502FD9DB}"/>
    <hyperlink ref="F231" location="'2.4 Economic development'!A18" display="Key financial figures" xr:uid="{04F13D5F-7998-A142-A745-78CA33859D86}"/>
    <hyperlink ref="F232" location="'2.4 Economic development'!A18" display="Key financial figures" xr:uid="{4D4D66BD-8105-EB41-9878-B4352727C0EE}"/>
    <hyperlink ref="F233" location="'2.4 Economic development'!A18" display="Key financial figures" xr:uid="{12839DA4-6EA9-3940-B41B-DD4FC85E1D56}"/>
    <hyperlink ref="F234" location="'2.4 Economic development'!A18" display="Key financial figures" xr:uid="{29893A12-C8F1-D04A-A401-EEFD5D87DE71}"/>
    <hyperlink ref="F235" location="'2.4 Economic development'!A18" display="Key financial figures" xr:uid="{B60232C9-C3C0-AC46-B5B9-92E196A1E687}"/>
    <hyperlink ref="F236" location="'2.4 Economic development'!A18" display="Key financial figures" xr:uid="{58077EA4-5692-154D-8515-805ADA6D9FAF}"/>
    <hyperlink ref="F237" location="'2.4 Economic development'!A18" display="Key financial figures" xr:uid="{6C7B1BB8-585C-9540-87A5-DF9E555B8722}"/>
    <hyperlink ref="F238" location="'2.4 Economic development'!A18" display="Key financial figures" xr:uid="{6DB17852-E763-7B4B-953A-689C83C30F2E}"/>
    <hyperlink ref="F239" location="'2.4 Economic development'!A18" display="Key financial figures" xr:uid="{F0729FC8-15A2-8945-80D4-47BCF27559AB}"/>
    <hyperlink ref="F240" location="'2.4 Economic development'!A18" display="Key financial figures" xr:uid="{E05D2CE6-7611-5F4E-8547-BE694191B201}"/>
    <hyperlink ref="F241" location="'2.4 Economic development'!A18" display="Key financial figures" xr:uid="{B7BFE3A8-B964-A04B-809A-704534068A2D}"/>
    <hyperlink ref="F242" location="'2.4 Economic development'!A18" display="Key financial figures" xr:uid="{A42089BC-B5C6-1C4E-99A1-5BE2A5B89F96}"/>
    <hyperlink ref="F285" location="'2.6 Sustainability context'!A1" display="Sustainability context" xr:uid="{45E4C021-C2B4-7B46-9A59-C279B3BD3D1C}"/>
    <hyperlink ref="F286" location="'2.6 Sustainability context'!A1" display="Sustainability context" xr:uid="{372BBD78-2609-1A48-BC12-CF28081AA192}"/>
    <hyperlink ref="F287" location="'2.6 Sustainability context'!A1" display="Sustainability context" xr:uid="{E44B4B64-C2E7-BD4A-977F-020BBB1FA3EE}"/>
    <hyperlink ref="F278" location="'3.2 Crime prevention'!A22" display="Total number and percentage of operations assessed for fraud-related events (including risks related to corruption)  " xr:uid="{9BD30E45-077F-4C3A-AAAB-F630B15086D0}"/>
    <hyperlink ref="F279" location="'3.2 Crime prevention'!A22" display="Total number and percentage of operations assessed for fraud-related events (including risks related to corruption)  " xr:uid="{0DAFECA9-1134-458F-B2AB-E7DABA2EB82B}"/>
    <hyperlink ref="F247" location="'2.5 Prudent risk'!A16" display="Non-performing loan portfolio (NPL)" xr:uid="{1227D45D-9AEF-48E3-BAC1-AD64B891C86A}"/>
    <hyperlink ref="F91:F105" location="'1.2 Sustainable lending'!A82" display="Renewable energy projects in loan portfolio" xr:uid="{F6F0A5C4-3EE8-4F66-B2E1-DD4651CFE297}"/>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8424-45EA-4AB0-A0F1-4E46F8BF1CB4}">
  <sheetPr>
    <tabColor rgb="FF004F95"/>
    <pageSetUpPr fitToPage="1"/>
  </sheetPr>
  <dimension ref="A1:S137"/>
  <sheetViews>
    <sheetView zoomScale="70" zoomScaleNormal="70" workbookViewId="0"/>
  </sheetViews>
  <sheetFormatPr defaultColWidth="8.85546875" defaultRowHeight="15"/>
  <cols>
    <col min="1" max="1" width="16.42578125" customWidth="1"/>
    <col min="2" max="2" width="40.42578125" style="7" customWidth="1"/>
    <col min="3" max="3" width="24.140625" style="7" bestFit="1" customWidth="1"/>
    <col min="4" max="4" width="10.42578125" style="7" customWidth="1"/>
    <col min="5" max="5" width="13.140625" style="7" bestFit="1" customWidth="1"/>
    <col min="6" max="6" width="11.85546875" style="7" customWidth="1"/>
    <col min="7" max="7" width="13.140625" style="7" bestFit="1" customWidth="1"/>
    <col min="8" max="8" width="11.42578125" style="7" customWidth="1"/>
    <col min="9" max="9" width="12.42578125" style="7" customWidth="1"/>
    <col min="10" max="11" width="11.42578125" style="7" bestFit="1" customWidth="1"/>
    <col min="12" max="12" width="8.85546875" style="7" customWidth="1"/>
    <col min="13" max="13" width="13.140625" style="7" bestFit="1" customWidth="1"/>
    <col min="14" max="15" width="8.85546875" style="7" customWidth="1"/>
    <col min="16" max="17" width="14.42578125" style="7" bestFit="1" customWidth="1"/>
    <col min="18" max="18" width="8.85546875" style="7" customWidth="1"/>
    <col min="19" max="19" width="15.85546875" style="7" customWidth="1"/>
  </cols>
  <sheetData>
    <row r="1" spans="1:19">
      <c r="A1" s="175" t="s">
        <v>17</v>
      </c>
      <c r="B1" s="321"/>
      <c r="C1" s="321"/>
      <c r="D1" s="321"/>
      <c r="E1" s="321"/>
      <c r="F1" s="321"/>
      <c r="G1" s="321"/>
      <c r="H1" s="321"/>
      <c r="I1" s="321"/>
      <c r="J1" s="321"/>
      <c r="K1" s="321"/>
      <c r="L1" s="321"/>
      <c r="M1" s="321"/>
      <c r="N1" s="321"/>
      <c r="O1" s="321"/>
      <c r="P1" s="321"/>
      <c r="Q1" s="321"/>
      <c r="R1" s="321"/>
      <c r="S1" s="321"/>
    </row>
    <row r="2" spans="1:19">
      <c r="A2" s="175" t="s">
        <v>328</v>
      </c>
      <c r="B2" s="176" t="s">
        <v>26</v>
      </c>
      <c r="C2" s="4"/>
      <c r="D2" s="4"/>
      <c r="E2" s="4"/>
      <c r="F2" s="4"/>
      <c r="G2" s="4"/>
      <c r="H2" s="4"/>
      <c r="I2" s="4"/>
      <c r="J2" s="4"/>
      <c r="K2" s="4"/>
      <c r="L2" s="4"/>
      <c r="M2" s="4"/>
      <c r="N2" s="4"/>
      <c r="O2" s="4"/>
      <c r="P2" s="4"/>
      <c r="Q2" s="4"/>
      <c r="R2" s="4"/>
      <c r="S2" s="4"/>
    </row>
    <row r="3" spans="1:19">
      <c r="B3" s="321"/>
      <c r="C3" s="321"/>
      <c r="D3" s="321"/>
      <c r="E3" s="321"/>
      <c r="F3" s="321"/>
      <c r="G3" s="321"/>
      <c r="H3" s="321"/>
      <c r="I3" s="321"/>
      <c r="J3" s="321"/>
      <c r="K3" s="321"/>
      <c r="L3" s="321"/>
      <c r="M3" s="321"/>
      <c r="N3" s="321"/>
      <c r="O3" s="321"/>
      <c r="P3" s="321"/>
      <c r="Q3" s="321"/>
      <c r="R3" s="321"/>
      <c r="S3" s="321"/>
    </row>
    <row r="4" spans="1:19" s="3" customFormat="1" ht="12.75">
      <c r="B4" s="425" t="s">
        <v>27</v>
      </c>
      <c r="C4" s="426"/>
      <c r="D4" s="426"/>
      <c r="E4" s="426"/>
      <c r="F4" s="426"/>
      <c r="G4" s="426"/>
      <c r="H4" s="426"/>
      <c r="I4" s="426"/>
      <c r="J4" s="426"/>
      <c r="K4" s="426"/>
      <c r="L4" s="426"/>
      <c r="M4" s="426"/>
      <c r="N4" s="426"/>
      <c r="O4" s="426"/>
      <c r="P4" s="426"/>
      <c r="Q4" s="426"/>
      <c r="R4" s="426"/>
      <c r="S4" s="427"/>
    </row>
    <row r="5" spans="1:19" s="3" customFormat="1" ht="24" customHeight="1">
      <c r="B5" s="419" t="s">
        <v>24</v>
      </c>
      <c r="C5" s="10" t="s">
        <v>329</v>
      </c>
      <c r="D5" s="422" t="s">
        <v>330</v>
      </c>
      <c r="E5" s="423"/>
      <c r="F5" s="424"/>
      <c r="G5" s="422" t="s">
        <v>331</v>
      </c>
      <c r="H5" s="423"/>
      <c r="I5" s="424"/>
      <c r="J5" s="422" t="s">
        <v>332</v>
      </c>
      <c r="K5" s="423"/>
      <c r="L5" s="424"/>
      <c r="M5" s="422" t="s">
        <v>333</v>
      </c>
      <c r="N5" s="423"/>
      <c r="O5" s="423"/>
      <c r="P5" s="422" t="s">
        <v>158</v>
      </c>
      <c r="Q5" s="423"/>
      <c r="R5" s="424"/>
      <c r="S5" s="377" t="s">
        <v>334</v>
      </c>
    </row>
    <row r="6" spans="1:19" s="3" customFormat="1" ht="27.95" customHeight="1">
      <c r="B6" s="419"/>
      <c r="C6" s="322"/>
      <c r="D6" s="323">
        <v>2019</v>
      </c>
      <c r="E6" s="323">
        <v>2020</v>
      </c>
      <c r="F6" s="15">
        <v>2021</v>
      </c>
      <c r="G6" s="323">
        <v>2019</v>
      </c>
      <c r="H6" s="323">
        <v>2020</v>
      </c>
      <c r="I6" s="15">
        <v>2021</v>
      </c>
      <c r="J6" s="323">
        <v>2019</v>
      </c>
      <c r="K6" s="323">
        <v>2020</v>
      </c>
      <c r="L6" s="15">
        <v>2021</v>
      </c>
      <c r="M6" s="323">
        <v>2019</v>
      </c>
      <c r="N6" s="323">
        <v>2020</v>
      </c>
      <c r="O6" s="15">
        <v>2021</v>
      </c>
      <c r="P6" s="323">
        <v>2019</v>
      </c>
      <c r="Q6" s="323">
        <v>2020</v>
      </c>
      <c r="R6" s="15">
        <v>2021</v>
      </c>
      <c r="S6" s="182" t="s">
        <v>335</v>
      </c>
    </row>
    <row r="7" spans="1:19" s="3" customFormat="1" ht="14.25">
      <c r="B7" s="324" t="s">
        <v>336</v>
      </c>
      <c r="C7" s="325" t="s">
        <v>19</v>
      </c>
      <c r="D7" s="326">
        <v>1640.8333333333333</v>
      </c>
      <c r="E7" s="326">
        <v>1704</v>
      </c>
      <c r="F7" s="327">
        <v>1652.0833333333333</v>
      </c>
      <c r="G7" s="326">
        <v>656.66666666666663</v>
      </c>
      <c r="H7" s="326">
        <v>688.90250000000003</v>
      </c>
      <c r="I7" s="326">
        <v>717.7166666666667</v>
      </c>
      <c r="J7" s="326">
        <v>230.16666666666666</v>
      </c>
      <c r="K7" s="326">
        <v>248.77083333333334</v>
      </c>
      <c r="L7" s="326">
        <v>246.52083333333334</v>
      </c>
      <c r="M7" s="326">
        <v>556.25</v>
      </c>
      <c r="N7" s="326">
        <v>501.19666666666666</v>
      </c>
      <c r="O7" s="326">
        <v>538.08833333333314</v>
      </c>
      <c r="P7" s="326">
        <v>3083.9166666666665</v>
      </c>
      <c r="Q7" s="326">
        <v>3142.8700000000003</v>
      </c>
      <c r="R7" s="326">
        <v>3154.4091666666664</v>
      </c>
      <c r="S7" s="328">
        <f>(R7-Q7)/(Q7)</f>
        <v>3.6715380103745955E-3</v>
      </c>
    </row>
    <row r="8" spans="1:19" s="3" customFormat="1" ht="14.25">
      <c r="B8" s="324" t="s">
        <v>29</v>
      </c>
      <c r="C8" s="325" t="s">
        <v>337</v>
      </c>
      <c r="D8" s="326">
        <v>52469.535000000003</v>
      </c>
      <c r="E8" s="326">
        <v>48653.567500000012</v>
      </c>
      <c r="F8" s="327">
        <v>46062.878333333334</v>
      </c>
      <c r="G8" s="326">
        <v>19228.190000000002</v>
      </c>
      <c r="H8" s="326">
        <v>18348.223333333335</v>
      </c>
      <c r="I8" s="326">
        <v>18201.440000000006</v>
      </c>
      <c r="J8" s="326">
        <v>6955.9900000000007</v>
      </c>
      <c r="K8" s="326">
        <v>6898.46</v>
      </c>
      <c r="L8" s="326">
        <v>6710.4483333333337</v>
      </c>
      <c r="M8" s="326">
        <v>15283.93</v>
      </c>
      <c r="N8" s="326">
        <v>16241.485000000001</v>
      </c>
      <c r="O8" s="326">
        <v>16305.106666666668</v>
      </c>
      <c r="P8" s="326">
        <v>93937.64499999996</v>
      </c>
      <c r="Q8" s="326">
        <v>90141.73583333334</v>
      </c>
      <c r="R8" s="326">
        <v>87279.873333333337</v>
      </c>
      <c r="S8" s="328">
        <f>(R8-Q8)/(Q8)</f>
        <v>-3.1748473374102922E-2</v>
      </c>
    </row>
    <row r="9" spans="1:19">
      <c r="B9" s="321"/>
      <c r="C9" s="330"/>
      <c r="D9" s="321"/>
      <c r="E9" s="321"/>
      <c r="F9" s="321"/>
      <c r="G9" s="321"/>
      <c r="H9" s="321"/>
      <c r="I9" s="321"/>
      <c r="J9" s="321"/>
      <c r="K9" s="321"/>
      <c r="L9" s="321"/>
      <c r="M9" s="321"/>
      <c r="N9" s="321"/>
      <c r="O9" s="321"/>
      <c r="P9" s="321"/>
      <c r="Q9" s="9"/>
      <c r="R9" s="9"/>
      <c r="S9" s="321"/>
    </row>
    <row r="10" spans="1:19">
      <c r="B10" s="321"/>
      <c r="C10" s="330"/>
      <c r="D10" s="321"/>
      <c r="E10" s="321"/>
      <c r="F10" s="321"/>
      <c r="G10" s="321"/>
      <c r="H10" s="321"/>
      <c r="I10" s="321"/>
      <c r="J10" s="321"/>
      <c r="K10" s="321"/>
      <c r="L10" s="321"/>
      <c r="M10" s="321"/>
      <c r="N10" s="321"/>
      <c r="O10" s="321"/>
      <c r="P10" s="321"/>
      <c r="Q10" s="9"/>
      <c r="R10" s="9"/>
      <c r="S10" s="321"/>
    </row>
    <row r="11" spans="1:19">
      <c r="B11" s="172" t="s">
        <v>30</v>
      </c>
      <c r="C11" s="172"/>
      <c r="D11" s="172"/>
      <c r="E11" s="172"/>
      <c r="F11" s="172"/>
      <c r="G11" s="172"/>
      <c r="H11" s="172"/>
      <c r="I11" s="172"/>
      <c r="J11" s="172"/>
      <c r="K11" s="172"/>
      <c r="L11" s="172"/>
      <c r="M11" s="172"/>
      <c r="N11" s="172"/>
      <c r="O11" s="172"/>
      <c r="P11" s="172"/>
      <c r="Q11" s="172"/>
      <c r="R11" s="172"/>
      <c r="S11" s="172"/>
    </row>
    <row r="12" spans="1:19" ht="26.45" customHeight="1">
      <c r="B12" s="419" t="s">
        <v>24</v>
      </c>
      <c r="C12" s="10" t="s">
        <v>329</v>
      </c>
      <c r="D12" s="422" t="s">
        <v>330</v>
      </c>
      <c r="E12" s="423"/>
      <c r="F12" s="424"/>
      <c r="G12" s="422" t="s">
        <v>331</v>
      </c>
      <c r="H12" s="423"/>
      <c r="I12" s="424"/>
      <c r="J12" s="422" t="s">
        <v>332</v>
      </c>
      <c r="K12" s="423"/>
      <c r="L12" s="424"/>
      <c r="M12" s="422" t="s">
        <v>333</v>
      </c>
      <c r="N12" s="423"/>
      <c r="O12" s="423"/>
      <c r="P12" s="422" t="s">
        <v>158</v>
      </c>
      <c r="Q12" s="423"/>
      <c r="R12" s="424"/>
      <c r="S12" s="377" t="s">
        <v>334</v>
      </c>
    </row>
    <row r="13" spans="1:19">
      <c r="B13" s="419"/>
      <c r="C13" s="322"/>
      <c r="D13" s="323">
        <v>2019</v>
      </c>
      <c r="E13" s="323">
        <v>2020</v>
      </c>
      <c r="F13" s="15">
        <v>2021</v>
      </c>
      <c r="G13" s="323">
        <v>2019</v>
      </c>
      <c r="H13" s="323">
        <v>2020</v>
      </c>
      <c r="I13" s="15">
        <v>2021</v>
      </c>
      <c r="J13" s="323">
        <v>2019</v>
      </c>
      <c r="K13" s="323">
        <v>2020</v>
      </c>
      <c r="L13" s="15">
        <v>2021</v>
      </c>
      <c r="M13" s="323">
        <v>2019</v>
      </c>
      <c r="N13" s="323">
        <v>2020</v>
      </c>
      <c r="O13" s="15">
        <v>2021</v>
      </c>
      <c r="P13" s="323">
        <v>2019</v>
      </c>
      <c r="Q13" s="323">
        <v>2020</v>
      </c>
      <c r="R13" s="15">
        <v>2021</v>
      </c>
      <c r="S13" s="182" t="s">
        <v>335</v>
      </c>
    </row>
    <row r="14" spans="1:19" ht="25.5">
      <c r="B14" s="11" t="s">
        <v>31</v>
      </c>
      <c r="C14" s="325" t="s">
        <v>338</v>
      </c>
      <c r="D14" s="331">
        <v>11078.129126017946</v>
      </c>
      <c r="E14" s="331">
        <v>10059.164940707531</v>
      </c>
      <c r="F14" s="331">
        <v>10419.100573884654</v>
      </c>
      <c r="G14" s="331">
        <v>5074.3979057304005</v>
      </c>
      <c r="H14" s="331">
        <v>4684.7647682741472</v>
      </c>
      <c r="I14" s="331">
        <v>4997.5278375342732</v>
      </c>
      <c r="J14" s="331">
        <v>839.06235524726867</v>
      </c>
      <c r="K14" s="331">
        <v>747.07477595035721</v>
      </c>
      <c r="L14" s="331">
        <v>688.23730508826509</v>
      </c>
      <c r="M14" s="331">
        <v>2322.6410143163603</v>
      </c>
      <c r="N14" s="331">
        <v>1747.2893574094803</v>
      </c>
      <c r="O14" s="331">
        <v>1996.1322390721264</v>
      </c>
      <c r="P14" s="331">
        <v>19314.230401311972</v>
      </c>
      <c r="Q14" s="331">
        <v>17238.293842341529</v>
      </c>
      <c r="R14" s="331">
        <v>18100.997955579332</v>
      </c>
      <c r="S14" s="380">
        <f>(R14-Q14)/(Q14)</f>
        <v>5.0045794620276633E-2</v>
      </c>
    </row>
    <row r="15" spans="1:19">
      <c r="B15" s="324"/>
      <c r="C15" s="325" t="s">
        <v>339</v>
      </c>
      <c r="D15" s="331">
        <v>39881.264853664608</v>
      </c>
      <c r="E15" s="331">
        <v>36212.993786547107</v>
      </c>
      <c r="F15" s="331">
        <v>37508.76206598476</v>
      </c>
      <c r="G15" s="331">
        <v>18267.832460629441</v>
      </c>
      <c r="H15" s="331">
        <v>16865.153165786927</v>
      </c>
      <c r="I15" s="331">
        <v>17991.100215123384</v>
      </c>
      <c r="J15" s="331">
        <v>3020.6244788901672</v>
      </c>
      <c r="K15" s="331">
        <v>2689.469193421286</v>
      </c>
      <c r="L15" s="331">
        <v>2477.6542983177542</v>
      </c>
      <c r="M15" s="331">
        <v>8361.5076515388973</v>
      </c>
      <c r="N15" s="331">
        <v>6290.2416866741287</v>
      </c>
      <c r="O15" s="331">
        <v>7186.076060659655</v>
      </c>
      <c r="P15" s="331">
        <v>69531.229444723096</v>
      </c>
      <c r="Q15" s="331">
        <v>62057.857832429494</v>
      </c>
      <c r="R15" s="331">
        <v>65163.592640085597</v>
      </c>
      <c r="S15" s="380">
        <f t="shared" ref="S15:S24" si="0">(R15-Q15)/(Q15)</f>
        <v>5.0045794620276807E-2</v>
      </c>
    </row>
    <row r="16" spans="1:19">
      <c r="B16" s="420" t="s">
        <v>32</v>
      </c>
      <c r="C16" s="325" t="s">
        <v>340</v>
      </c>
      <c r="D16" s="331">
        <v>6751.5261306356206</v>
      </c>
      <c r="E16" s="331">
        <v>5903.2658102743726</v>
      </c>
      <c r="F16" s="331">
        <v>6306.6434747347221</v>
      </c>
      <c r="G16" s="331">
        <v>7727.5095011122849</v>
      </c>
      <c r="H16" s="331">
        <v>6800.3306248331901</v>
      </c>
      <c r="I16" s="331">
        <v>6963.0929162403081</v>
      </c>
      <c r="J16" s="331">
        <v>3645.4555622618482</v>
      </c>
      <c r="K16" s="331">
        <v>3003.0641693004895</v>
      </c>
      <c r="L16" s="331">
        <v>2791.8017953381832</v>
      </c>
      <c r="M16" s="331">
        <v>4175.5344077597492</v>
      </c>
      <c r="N16" s="331">
        <v>3486.2349924038076</v>
      </c>
      <c r="O16" s="331">
        <v>3709.6738870113527</v>
      </c>
      <c r="P16" s="331">
        <v>6262.8898536964271</v>
      </c>
      <c r="Q16" s="331">
        <v>5484.889238925417</v>
      </c>
      <c r="R16" s="331">
        <v>5738.3164323945502</v>
      </c>
      <c r="S16" s="380">
        <f t="shared" si="0"/>
        <v>4.6204614611102694E-2</v>
      </c>
    </row>
    <row r="17" spans="2:19">
      <c r="B17" s="420"/>
      <c r="C17" s="325" t="s">
        <v>341</v>
      </c>
      <c r="D17" s="331">
        <v>211.13450168784507</v>
      </c>
      <c r="E17" s="331">
        <v>206.75081926330537</v>
      </c>
      <c r="F17" s="331">
        <v>226.19299858960156</v>
      </c>
      <c r="G17" s="331">
        <v>263.90408591398358</v>
      </c>
      <c r="H17" s="331">
        <v>255.32525319567617</v>
      </c>
      <c r="I17" s="331">
        <v>274.56771758356876</v>
      </c>
      <c r="J17" s="331">
        <v>120.62443379695321</v>
      </c>
      <c r="K17" s="331">
        <v>108.29587704362382</v>
      </c>
      <c r="L17" s="331">
        <v>102.5620451720834</v>
      </c>
      <c r="M17" s="331">
        <v>151.96621643231555</v>
      </c>
      <c r="N17" s="331">
        <v>107.58187181833928</v>
      </c>
      <c r="O17" s="331">
        <v>122.42374612322639</v>
      </c>
      <c r="P17" s="331">
        <v>205.60692575710175</v>
      </c>
      <c r="Q17" s="331">
        <v>191.23543254385623</v>
      </c>
      <c r="R17" s="331">
        <v>207.39028672107756</v>
      </c>
      <c r="S17" s="380">
        <f t="shared" si="0"/>
        <v>8.4476260295102551E-2</v>
      </c>
    </row>
    <row r="18" spans="2:19">
      <c r="B18" s="420"/>
      <c r="C18" s="325" t="s">
        <v>342</v>
      </c>
      <c r="D18" s="331">
        <v>3.2949236853976243</v>
      </c>
      <c r="E18" s="331">
        <v>2.6471486686072447</v>
      </c>
      <c r="F18" s="331">
        <v>2.51988264320706</v>
      </c>
      <c r="G18" s="331">
        <v>4.6545317613635886</v>
      </c>
      <c r="H18" s="331">
        <v>4.3417653088731667</v>
      </c>
      <c r="I18" s="331">
        <v>3.7985416647579031</v>
      </c>
      <c r="J18" s="331">
        <v>2.9044976767159918</v>
      </c>
      <c r="K18" s="331">
        <v>2.3201079998458298</v>
      </c>
      <c r="L18" s="331">
        <v>1.6258231146938096</v>
      </c>
      <c r="M18" s="331">
        <v>41.429933042778892</v>
      </c>
      <c r="N18" s="331">
        <v>32.967723724707177</v>
      </c>
      <c r="O18" s="331">
        <v>39.363050623889507</v>
      </c>
      <c r="P18" s="331">
        <v>4.026035477508473</v>
      </c>
      <c r="Q18" s="331">
        <v>3.2809847434985779</v>
      </c>
      <c r="R18" s="331">
        <v>3.0553161631835715</v>
      </c>
      <c r="S18" s="380">
        <f t="shared" si="0"/>
        <v>-6.8780746622543465E-2</v>
      </c>
    </row>
    <row r="19" spans="2:19">
      <c r="B19" s="420"/>
      <c r="C19" s="325" t="s">
        <v>343</v>
      </c>
      <c r="D19" s="331">
        <v>3.6125550180439392</v>
      </c>
      <c r="E19" s="331">
        <v>2.8287865412563362</v>
      </c>
      <c r="F19" s="331">
        <v>2.6466233799808401</v>
      </c>
      <c r="G19" s="331">
        <v>5.6719738652970246</v>
      </c>
      <c r="H19" s="331">
        <v>5.2168872697930366</v>
      </c>
      <c r="I19" s="331">
        <v>4.5616598292027035</v>
      </c>
      <c r="J19" s="331">
        <v>6.0386613860623841</v>
      </c>
      <c r="K19" s="331">
        <v>4.3183513060714285</v>
      </c>
      <c r="L19" s="331">
        <v>2.7075354825104987</v>
      </c>
      <c r="M19" s="331">
        <v>9.9564584689792266</v>
      </c>
      <c r="N19" s="331">
        <v>6.4003273165182426</v>
      </c>
      <c r="O19" s="331">
        <v>7.7627509070053788</v>
      </c>
      <c r="P19" s="331">
        <v>4.4570247348849827</v>
      </c>
      <c r="Q19" s="331">
        <v>3.518019151498271</v>
      </c>
      <c r="R19" s="331">
        <v>3.2651838432772688</v>
      </c>
      <c r="S19" s="380">
        <f t="shared" si="0"/>
        <v>-7.1868656005844508E-2</v>
      </c>
    </row>
    <row r="20" spans="2:19">
      <c r="B20" s="324" t="s">
        <v>33</v>
      </c>
      <c r="C20" s="325" t="s">
        <v>338</v>
      </c>
      <c r="D20" s="331">
        <v>2319.1332065179458</v>
      </c>
      <c r="E20" s="331">
        <v>1840.7043307075289</v>
      </c>
      <c r="F20" s="331">
        <v>2080.8866513846538</v>
      </c>
      <c r="G20" s="331">
        <v>1663.0007957304006</v>
      </c>
      <c r="H20" s="331">
        <v>1530.1836482741464</v>
      </c>
      <c r="I20" s="331">
        <v>1647.0092275342729</v>
      </c>
      <c r="J20" s="331">
        <v>100.75274524726888</v>
      </c>
      <c r="K20" s="331">
        <v>56.001945950357118</v>
      </c>
      <c r="L20" s="331">
        <v>89.497865088264987</v>
      </c>
      <c r="M20" s="331">
        <v>690.89001431636052</v>
      </c>
      <c r="N20" s="331">
        <v>552.57432740948036</v>
      </c>
      <c r="O20" s="331">
        <v>671.36145407212598</v>
      </c>
      <c r="P20" s="331">
        <v>4773.7767618119706</v>
      </c>
      <c r="Q20" s="331">
        <v>3979.4642523415182</v>
      </c>
      <c r="R20" s="331">
        <v>4488.755198079326</v>
      </c>
      <c r="S20" s="380">
        <f t="shared" si="0"/>
        <v>0.12797977653352227</v>
      </c>
    </row>
    <row r="21" spans="2:19">
      <c r="B21" s="324" t="s">
        <v>34</v>
      </c>
      <c r="C21" s="325" t="s">
        <v>338</v>
      </c>
      <c r="D21" s="331">
        <v>278.57408949999996</v>
      </c>
      <c r="E21" s="331">
        <v>303.43749999999994</v>
      </c>
      <c r="F21" s="331">
        <v>315.76738249999994</v>
      </c>
      <c r="G21" s="331">
        <v>21.801159999999999</v>
      </c>
      <c r="H21" s="331">
        <v>84.39782000000001</v>
      </c>
      <c r="I21" s="331">
        <v>135.20738</v>
      </c>
      <c r="J21" s="331">
        <v>0</v>
      </c>
      <c r="K21" s="331">
        <v>0</v>
      </c>
      <c r="L21" s="331">
        <v>18.936630000000001</v>
      </c>
      <c r="M21" s="331">
        <v>764.5325600000001</v>
      </c>
      <c r="N21" s="331">
        <v>530.96893999999998</v>
      </c>
      <c r="O21" s="331">
        <v>580.85301500000014</v>
      </c>
      <c r="P21" s="331">
        <v>1064.9078095</v>
      </c>
      <c r="Q21" s="331">
        <v>918.80426</v>
      </c>
      <c r="R21" s="331">
        <v>1050.7644074999998</v>
      </c>
      <c r="S21" s="380">
        <f t="shared" si="0"/>
        <v>0.14362161043963798</v>
      </c>
    </row>
    <row r="22" spans="2:19">
      <c r="B22" s="332" t="s">
        <v>35</v>
      </c>
      <c r="C22" s="325" t="s">
        <v>338</v>
      </c>
      <c r="D22" s="331">
        <v>7524.0733999999993</v>
      </c>
      <c r="E22" s="331">
        <v>6968.3599800000011</v>
      </c>
      <c r="F22" s="331">
        <v>6732.4521800000011</v>
      </c>
      <c r="G22" s="331">
        <v>3116.9058500000001</v>
      </c>
      <c r="H22" s="331">
        <v>2761.0673000000002</v>
      </c>
      <c r="I22" s="331">
        <v>2877.0735399999999</v>
      </c>
      <c r="J22" s="331">
        <v>738.30960999999991</v>
      </c>
      <c r="K22" s="331">
        <v>691.07283000000007</v>
      </c>
      <c r="L22" s="331">
        <v>579.80281000000002</v>
      </c>
      <c r="M22" s="331">
        <v>849.56159000000002</v>
      </c>
      <c r="N22" s="331">
        <v>621.90965000000017</v>
      </c>
      <c r="O22" s="331">
        <v>700.08828000000028</v>
      </c>
      <c r="P22" s="331">
        <v>12228.85045</v>
      </c>
      <c r="Q22" s="331">
        <v>11042.409760000008</v>
      </c>
      <c r="R22" s="331">
        <v>10889.416810000006</v>
      </c>
      <c r="S22" s="380">
        <f t="shared" si="0"/>
        <v>-1.3855032852901626E-2</v>
      </c>
    </row>
    <row r="23" spans="2:19">
      <c r="B23" s="332" t="s">
        <v>36</v>
      </c>
      <c r="C23" s="325" t="s">
        <v>338</v>
      </c>
      <c r="D23" s="331">
        <v>956.34843000000012</v>
      </c>
      <c r="E23" s="331">
        <v>946.66313000000002</v>
      </c>
      <c r="F23" s="331">
        <v>1289.9943599999999</v>
      </c>
      <c r="G23" s="331">
        <v>272.69009999999997</v>
      </c>
      <c r="H23" s="331">
        <v>309.11599999999999</v>
      </c>
      <c r="I23" s="331">
        <v>338.23768999999993</v>
      </c>
      <c r="J23" s="331">
        <v>0</v>
      </c>
      <c r="K23" s="331">
        <v>0</v>
      </c>
      <c r="L23" s="331">
        <v>0</v>
      </c>
      <c r="M23" s="331">
        <v>17.656849999999999</v>
      </c>
      <c r="N23" s="331">
        <v>41.836439999999996</v>
      </c>
      <c r="O23" s="331">
        <v>43.82949</v>
      </c>
      <c r="P23" s="331">
        <v>1246.6953799999999</v>
      </c>
      <c r="Q23" s="331">
        <v>1297.6155699999999</v>
      </c>
      <c r="R23" s="331">
        <v>1672.0615399999997</v>
      </c>
      <c r="S23" s="380">
        <f t="shared" si="0"/>
        <v>0.28856464014222621</v>
      </c>
    </row>
    <row r="24" spans="2:19">
      <c r="B24" s="332" t="s">
        <v>37</v>
      </c>
      <c r="C24" s="325" t="s">
        <v>338</v>
      </c>
      <c r="D24" s="331">
        <v>0</v>
      </c>
      <c r="E24" s="331">
        <v>0</v>
      </c>
      <c r="F24" s="331">
        <v>0</v>
      </c>
      <c r="G24" s="331">
        <v>0</v>
      </c>
      <c r="H24" s="331">
        <v>0</v>
      </c>
      <c r="I24" s="331">
        <v>0</v>
      </c>
      <c r="J24" s="331">
        <v>0</v>
      </c>
      <c r="K24" s="331">
        <v>0</v>
      </c>
      <c r="L24" s="331">
        <v>0</v>
      </c>
      <c r="M24" s="331">
        <v>65.132999999999996</v>
      </c>
      <c r="N24" s="331">
        <v>69.625</v>
      </c>
      <c r="O24" s="331">
        <v>62.118000000000002</v>
      </c>
      <c r="P24" s="331">
        <v>65.132999999999996</v>
      </c>
      <c r="Q24" s="331">
        <v>69.625</v>
      </c>
      <c r="R24" s="331">
        <v>62.118000000000002</v>
      </c>
      <c r="S24" s="380">
        <f t="shared" si="0"/>
        <v>-0.10782046678635544</v>
      </c>
    </row>
    <row r="25" spans="2:19">
      <c r="B25" s="321"/>
      <c r="C25" s="330"/>
      <c r="D25" s="321"/>
      <c r="E25" s="321"/>
      <c r="F25" s="321"/>
      <c r="G25" s="321"/>
      <c r="H25" s="321"/>
      <c r="I25" s="321"/>
      <c r="J25" s="321"/>
      <c r="K25" s="321"/>
      <c r="L25" s="321"/>
      <c r="M25" s="321"/>
      <c r="N25" s="321"/>
      <c r="O25" s="321"/>
      <c r="P25" s="321"/>
      <c r="Q25" s="321"/>
      <c r="R25" s="321"/>
      <c r="S25" s="321"/>
    </row>
    <row r="26" spans="2:19">
      <c r="B26" s="321"/>
      <c r="C26" s="330"/>
      <c r="D26" s="321"/>
      <c r="E26" s="321"/>
      <c r="F26" s="321"/>
      <c r="G26" s="321"/>
      <c r="H26" s="321"/>
      <c r="I26" s="321"/>
      <c r="J26" s="321"/>
      <c r="K26" s="321"/>
      <c r="L26" s="321"/>
      <c r="M26" s="321"/>
      <c r="N26" s="321"/>
      <c r="O26" s="321"/>
      <c r="P26" s="321"/>
      <c r="Q26" s="321"/>
      <c r="R26" s="321"/>
      <c r="S26" s="321"/>
    </row>
    <row r="27" spans="2:19">
      <c r="B27" s="172" t="s">
        <v>38</v>
      </c>
      <c r="C27" s="172"/>
      <c r="D27" s="172"/>
      <c r="E27" s="172"/>
      <c r="F27" s="172"/>
      <c r="G27" s="172"/>
      <c r="H27" s="172"/>
      <c r="I27" s="172"/>
      <c r="J27" s="172"/>
      <c r="K27" s="172"/>
      <c r="L27" s="172"/>
      <c r="M27" s="172"/>
      <c r="N27" s="172"/>
      <c r="O27" s="172"/>
      <c r="P27" s="172"/>
      <c r="Q27" s="172"/>
      <c r="R27" s="172"/>
      <c r="S27" s="172"/>
    </row>
    <row r="28" spans="2:19" ht="24.75" customHeight="1">
      <c r="B28" s="419" t="s">
        <v>24</v>
      </c>
      <c r="C28" s="10" t="s">
        <v>329</v>
      </c>
      <c r="D28" s="422" t="s">
        <v>330</v>
      </c>
      <c r="E28" s="423"/>
      <c r="F28" s="424"/>
      <c r="G28" s="422" t="s">
        <v>331</v>
      </c>
      <c r="H28" s="423"/>
      <c r="I28" s="424"/>
      <c r="J28" s="422" t="s">
        <v>332</v>
      </c>
      <c r="K28" s="423"/>
      <c r="L28" s="424"/>
      <c r="M28" s="422" t="s">
        <v>333</v>
      </c>
      <c r="N28" s="423"/>
      <c r="O28" s="423"/>
      <c r="P28" s="422" t="s">
        <v>158</v>
      </c>
      <c r="Q28" s="423"/>
      <c r="R28" s="424"/>
      <c r="S28" s="377" t="s">
        <v>334</v>
      </c>
    </row>
    <row r="29" spans="2:19" ht="26.45" customHeight="1">
      <c r="B29" s="419"/>
      <c r="C29" s="322"/>
      <c r="D29" s="323">
        <v>2019</v>
      </c>
      <c r="E29" s="323">
        <v>2020</v>
      </c>
      <c r="F29" s="15">
        <v>2021</v>
      </c>
      <c r="G29" s="323">
        <v>2019</v>
      </c>
      <c r="H29" s="323">
        <v>2020</v>
      </c>
      <c r="I29" s="15">
        <v>2021</v>
      </c>
      <c r="J29" s="323">
        <v>2019</v>
      </c>
      <c r="K29" s="323">
        <v>2020</v>
      </c>
      <c r="L29" s="15">
        <v>2021</v>
      </c>
      <c r="M29" s="323">
        <v>2019</v>
      </c>
      <c r="N29" s="323">
        <v>2020</v>
      </c>
      <c r="O29" s="15">
        <v>2021</v>
      </c>
      <c r="P29" s="323">
        <v>2019</v>
      </c>
      <c r="Q29" s="323">
        <v>2020</v>
      </c>
      <c r="R29" s="15">
        <v>2021</v>
      </c>
      <c r="S29" s="182" t="s">
        <v>335</v>
      </c>
    </row>
    <row r="30" spans="2:19">
      <c r="B30" s="324" t="s">
        <v>39</v>
      </c>
      <c r="C30" s="325" t="s">
        <v>344</v>
      </c>
      <c r="D30" s="270">
        <v>137</v>
      </c>
      <c r="E30" s="270">
        <v>137</v>
      </c>
      <c r="F30" s="270">
        <v>137</v>
      </c>
      <c r="G30" s="270">
        <v>129.85</v>
      </c>
      <c r="H30" s="270">
        <v>129.85</v>
      </c>
      <c r="I30" s="270">
        <v>129.85</v>
      </c>
      <c r="J30" s="270">
        <v>0</v>
      </c>
      <c r="K30" s="270">
        <v>0</v>
      </c>
      <c r="L30" s="270">
        <v>15.1</v>
      </c>
      <c r="M30" s="270">
        <v>82.3</v>
      </c>
      <c r="N30" s="270">
        <v>132.93</v>
      </c>
      <c r="O30" s="270">
        <v>132.93</v>
      </c>
      <c r="P30" s="270">
        <v>349.15</v>
      </c>
      <c r="Q30" s="270">
        <v>399.78</v>
      </c>
      <c r="R30" s="270">
        <v>414.88</v>
      </c>
      <c r="S30" s="329">
        <f t="shared" ref="S30:S48" si="1">(R30-Q30)/(Q30)</f>
        <v>3.7770773925659175E-2</v>
      </c>
    </row>
    <row r="31" spans="2:19">
      <c r="B31" s="332" t="s">
        <v>40</v>
      </c>
      <c r="C31" s="325" t="s">
        <v>338</v>
      </c>
      <c r="D31" s="381">
        <v>0</v>
      </c>
      <c r="E31" s="381">
        <v>0</v>
      </c>
      <c r="F31" s="381">
        <v>0</v>
      </c>
      <c r="G31" s="381">
        <v>0</v>
      </c>
      <c r="H31" s="381">
        <v>0</v>
      </c>
      <c r="I31" s="381">
        <v>0</v>
      </c>
      <c r="J31" s="381">
        <v>0</v>
      </c>
      <c r="K31" s="381">
        <v>0</v>
      </c>
      <c r="L31" s="381">
        <v>0</v>
      </c>
      <c r="M31" s="381">
        <v>65133</v>
      </c>
      <c r="N31" s="381">
        <v>69625</v>
      </c>
      <c r="O31" s="381">
        <v>62118</v>
      </c>
      <c r="P31" s="381">
        <v>65133</v>
      </c>
      <c r="Q31" s="381">
        <v>69625</v>
      </c>
      <c r="R31" s="381">
        <v>62118</v>
      </c>
      <c r="S31" s="329">
        <f t="shared" si="1"/>
        <v>-0.10782046678635547</v>
      </c>
    </row>
    <row r="32" spans="2:19">
      <c r="B32" s="324" t="s">
        <v>41</v>
      </c>
      <c r="C32" s="325" t="s">
        <v>338</v>
      </c>
      <c r="D32" s="381">
        <v>77.185289999999995</v>
      </c>
      <c r="E32" s="381">
        <v>109.82387</v>
      </c>
      <c r="F32" s="381">
        <v>123.40546000000001</v>
      </c>
      <c r="G32" s="381">
        <v>21.801159999999999</v>
      </c>
      <c r="H32" s="381">
        <v>84.39782000000001</v>
      </c>
      <c r="I32" s="381">
        <v>135.20738</v>
      </c>
      <c r="J32" s="381">
        <v>0</v>
      </c>
      <c r="K32" s="381">
        <v>0</v>
      </c>
      <c r="L32" s="381">
        <v>18.936630000000001</v>
      </c>
      <c r="M32" s="381">
        <v>41.262</v>
      </c>
      <c r="N32" s="381">
        <v>60.031999999999996</v>
      </c>
      <c r="O32" s="381">
        <v>47.615000000000002</v>
      </c>
      <c r="P32" s="381">
        <v>140.24845000000002</v>
      </c>
      <c r="Q32" s="381">
        <v>254.25369000000001</v>
      </c>
      <c r="R32" s="381">
        <v>325.16446999999999</v>
      </c>
      <c r="S32" s="329">
        <f t="shared" si="1"/>
        <v>0.2788977418577484</v>
      </c>
    </row>
    <row r="33" spans="2:19">
      <c r="B33" s="235" t="s">
        <v>42</v>
      </c>
      <c r="C33" s="325" t="s">
        <v>338</v>
      </c>
      <c r="D33" s="381">
        <v>9356.2295974379904</v>
      </c>
      <c r="E33" s="381">
        <v>8763.101204559609</v>
      </c>
      <c r="F33" s="381">
        <v>8811.7942926353207</v>
      </c>
      <c r="G33" s="381">
        <v>4253.3792086944077</v>
      </c>
      <c r="H33" s="381">
        <v>3936.6252959850949</v>
      </c>
      <c r="I33" s="381">
        <v>4307.6708171587143</v>
      </c>
      <c r="J33" s="381">
        <v>733.98161999999991</v>
      </c>
      <c r="K33" s="381">
        <v>687.58970000000011</v>
      </c>
      <c r="L33" s="381">
        <v>592.39516000000003</v>
      </c>
      <c r="M33" s="381">
        <v>2152.4336543499612</v>
      </c>
      <c r="N33" s="381">
        <v>1616.9775322910175</v>
      </c>
      <c r="O33" s="381">
        <v>1870.2634013863653</v>
      </c>
      <c r="P33" s="381">
        <v>16496.024080482344</v>
      </c>
      <c r="Q33" s="381">
        <v>15004.293732835724</v>
      </c>
      <c r="R33" s="381">
        <v>15582.123671180407</v>
      </c>
      <c r="S33" s="329">
        <f t="shared" si="1"/>
        <v>3.8510972167929987E-2</v>
      </c>
    </row>
    <row r="34" spans="2:19">
      <c r="B34" s="324"/>
      <c r="C34" s="325" t="s">
        <v>339</v>
      </c>
      <c r="D34" s="381">
        <v>33682.426550776763</v>
      </c>
      <c r="E34" s="381">
        <v>31547.164336414593</v>
      </c>
      <c r="F34" s="381">
        <v>31722.459453487158</v>
      </c>
      <c r="G34" s="381">
        <v>15312.165151299867</v>
      </c>
      <c r="H34" s="381">
        <v>14171.851065546341</v>
      </c>
      <c r="I34" s="381">
        <v>15507.614941771371</v>
      </c>
      <c r="J34" s="381">
        <v>2642.3338319999993</v>
      </c>
      <c r="K34" s="381">
        <v>2475.3229200000005</v>
      </c>
      <c r="L34" s="381">
        <v>2132.6225760000002</v>
      </c>
      <c r="M34" s="381">
        <v>7748.7611556598613</v>
      </c>
      <c r="N34" s="381">
        <v>5821.1191162476634</v>
      </c>
      <c r="O34" s="381">
        <v>6732.9482449909156</v>
      </c>
      <c r="P34" s="381">
        <v>59385.686689736438</v>
      </c>
      <c r="Q34" s="381">
        <v>54015.457438208599</v>
      </c>
      <c r="R34" s="381">
        <v>56095.645216249468</v>
      </c>
      <c r="S34" s="329">
        <f t="shared" si="1"/>
        <v>3.8510972167930181E-2</v>
      </c>
    </row>
    <row r="35" spans="2:19">
      <c r="B35" s="235" t="s">
        <v>43</v>
      </c>
      <c r="C35" s="325" t="s">
        <v>338</v>
      </c>
      <c r="D35" s="381">
        <v>7527.9200999999994</v>
      </c>
      <c r="E35" s="381">
        <v>7008.6909000000014</v>
      </c>
      <c r="F35" s="381">
        <v>6789.389250000002</v>
      </c>
      <c r="G35" s="381">
        <v>3112.6771100000005</v>
      </c>
      <c r="H35" s="381">
        <v>2812.8070900000002</v>
      </c>
      <c r="I35" s="381">
        <v>2937.7047199999997</v>
      </c>
      <c r="J35" s="381">
        <v>733.98161999999991</v>
      </c>
      <c r="K35" s="381">
        <v>687.58970000000011</v>
      </c>
      <c r="L35" s="381">
        <v>592.39516000000003</v>
      </c>
      <c r="M35" s="381">
        <v>886.94825000000003</v>
      </c>
      <c r="N35" s="381">
        <v>678.87428000000011</v>
      </c>
      <c r="O35" s="381">
        <v>742.92477000000031</v>
      </c>
      <c r="P35" s="381">
        <v>12261.527079999998</v>
      </c>
      <c r="Q35" s="381">
        <v>11187.961970000006</v>
      </c>
      <c r="R35" s="381">
        <v>11062.413900000007</v>
      </c>
      <c r="S35" s="329">
        <f t="shared" si="1"/>
        <v>-1.1221710472081526E-2</v>
      </c>
    </row>
    <row r="36" spans="2:19">
      <c r="B36" s="324"/>
      <c r="C36" s="325" t="s">
        <v>339</v>
      </c>
      <c r="D36" s="381">
        <v>27100.512360000001</v>
      </c>
      <c r="E36" s="381">
        <v>25231.287240000005</v>
      </c>
      <c r="F36" s="381">
        <v>24441.801300000006</v>
      </c>
      <c r="G36" s="381">
        <v>11205.637596</v>
      </c>
      <c r="H36" s="381">
        <v>10126.105524000002</v>
      </c>
      <c r="I36" s="381">
        <v>10575.736991999998</v>
      </c>
      <c r="J36" s="381">
        <v>2642.3338319999993</v>
      </c>
      <c r="K36" s="381">
        <v>2475.3229200000005</v>
      </c>
      <c r="L36" s="381">
        <v>2132.6225760000002</v>
      </c>
      <c r="M36" s="381">
        <v>3193.0137</v>
      </c>
      <c r="N36" s="381">
        <v>2443.9474080000009</v>
      </c>
      <c r="O36" s="381">
        <v>2674.5291720000014</v>
      </c>
      <c r="P36" s="381">
        <v>44141.497488000001</v>
      </c>
      <c r="Q36" s="381">
        <v>40276.663092000024</v>
      </c>
      <c r="R36" s="381">
        <v>39824.690040000023</v>
      </c>
      <c r="S36" s="329">
        <f t="shared" si="1"/>
        <v>-1.1221710472081651E-2</v>
      </c>
    </row>
    <row r="37" spans="2:19">
      <c r="B37" s="332" t="s">
        <v>345</v>
      </c>
      <c r="C37" s="325" t="s">
        <v>338</v>
      </c>
      <c r="D37" s="381">
        <v>3007.677757099998</v>
      </c>
      <c r="E37" s="381">
        <v>2569.956888900002</v>
      </c>
      <c r="F37" s="381">
        <v>2530.1656732999986</v>
      </c>
      <c r="G37" s="381">
        <v>1704.3613758000001</v>
      </c>
      <c r="H37" s="381">
        <v>1558.0964842000003</v>
      </c>
      <c r="I37" s="381">
        <v>1610.0742456000003</v>
      </c>
      <c r="J37" s="381">
        <v>161.4759564</v>
      </c>
      <c r="K37" s="382" t="s">
        <v>346</v>
      </c>
      <c r="L37" s="381">
        <v>114.69170600000001</v>
      </c>
      <c r="M37" s="381">
        <v>205.12180130000002</v>
      </c>
      <c r="N37" s="381">
        <v>165.6859072</v>
      </c>
      <c r="O37" s="381">
        <v>184.33450900000003</v>
      </c>
      <c r="P37" s="381">
        <v>5078.6368905999998</v>
      </c>
      <c r="Q37" s="381">
        <v>4431.2572203</v>
      </c>
      <c r="R37" s="381">
        <v>4439.2661338999997</v>
      </c>
      <c r="S37" s="329">
        <f t="shared" si="1"/>
        <v>1.8073682482953398E-3</v>
      </c>
    </row>
    <row r="38" spans="2:19">
      <c r="B38" s="324"/>
      <c r="C38" s="325" t="s">
        <v>339</v>
      </c>
      <c r="D38" s="381">
        <v>10827.639925559994</v>
      </c>
      <c r="E38" s="381">
        <v>9251.8448000400076</v>
      </c>
      <c r="F38" s="381">
        <v>9108.5964238799952</v>
      </c>
      <c r="G38" s="381">
        <v>6135.7009528799999</v>
      </c>
      <c r="H38" s="381">
        <v>5609.1473431200011</v>
      </c>
      <c r="I38" s="381">
        <v>5796.2672841600006</v>
      </c>
      <c r="J38" s="381">
        <v>581.31344303999992</v>
      </c>
      <c r="K38" s="382" t="s">
        <v>347</v>
      </c>
      <c r="L38" s="381">
        <v>412.89014159999999</v>
      </c>
      <c r="M38" s="381">
        <v>738.4384846800001</v>
      </c>
      <c r="N38" s="381">
        <v>596.46926592</v>
      </c>
      <c r="O38" s="381">
        <v>663.6042324</v>
      </c>
      <c r="P38" s="381">
        <v>18283.092806159999</v>
      </c>
      <c r="Q38" s="381">
        <v>15952.52599308</v>
      </c>
      <c r="R38" s="381">
        <v>15981.358082039998</v>
      </c>
      <c r="S38" s="329">
        <f t="shared" si="1"/>
        <v>1.807368248295294E-3</v>
      </c>
    </row>
    <row r="39" spans="2:19">
      <c r="B39" s="332" t="s">
        <v>348</v>
      </c>
      <c r="C39" s="325" t="s">
        <v>338</v>
      </c>
      <c r="D39" s="381">
        <v>4520.2423429000009</v>
      </c>
      <c r="E39" s="381">
        <v>4438.7340111000003</v>
      </c>
      <c r="F39" s="381">
        <v>4259.2235766999993</v>
      </c>
      <c r="G39" s="381">
        <v>1408.3157341999986</v>
      </c>
      <c r="H39" s="381">
        <v>1254.7106057999999</v>
      </c>
      <c r="I39" s="381">
        <v>1327.6304743999997</v>
      </c>
      <c r="J39" s="381">
        <v>572.50566359999971</v>
      </c>
      <c r="K39" s="382" t="s">
        <v>349</v>
      </c>
      <c r="L39" s="381">
        <v>477.70345400000002</v>
      </c>
      <c r="M39" s="381">
        <v>681.8264486999999</v>
      </c>
      <c r="N39" s="381">
        <v>513.18837280000002</v>
      </c>
      <c r="O39" s="381">
        <v>558.59026099999994</v>
      </c>
      <c r="P39" s="381">
        <v>7182.8901893999964</v>
      </c>
      <c r="Q39" s="381">
        <v>6756.7047497000003</v>
      </c>
      <c r="R39" s="381">
        <v>6623.1477661000008</v>
      </c>
      <c r="S39" s="329">
        <f t="shared" si="1"/>
        <v>-1.9766585717087826E-2</v>
      </c>
    </row>
    <row r="40" spans="2:19">
      <c r="B40" s="324"/>
      <c r="C40" s="325" t="s">
        <v>339</v>
      </c>
      <c r="D40" s="381">
        <v>16272.872434440002</v>
      </c>
      <c r="E40" s="381">
        <v>15979.442439960003</v>
      </c>
      <c r="F40" s="381">
        <v>15333.204876119997</v>
      </c>
      <c r="G40" s="381">
        <v>5069.9366431199951</v>
      </c>
      <c r="H40" s="381">
        <v>4516.9581808800003</v>
      </c>
      <c r="I40" s="381">
        <v>4779.4697078399986</v>
      </c>
      <c r="J40" s="381">
        <v>2061.0203889599989</v>
      </c>
      <c r="K40" s="382" t="s">
        <v>350</v>
      </c>
      <c r="L40" s="381">
        <v>1719.7324344000001</v>
      </c>
      <c r="M40" s="381">
        <v>2454.5752153199996</v>
      </c>
      <c r="N40" s="381">
        <v>1847.47814208</v>
      </c>
      <c r="O40" s="381">
        <v>2010.9249395999998</v>
      </c>
      <c r="P40" s="381">
        <v>25858.404681839987</v>
      </c>
      <c r="Q40" s="381">
        <v>24324.13709892</v>
      </c>
      <c r="R40" s="381">
        <v>23843.331957960003</v>
      </c>
      <c r="S40" s="329">
        <f t="shared" si="1"/>
        <v>-1.9766585717087799E-2</v>
      </c>
    </row>
    <row r="41" spans="2:19">
      <c r="B41" s="235" t="s">
        <v>44</v>
      </c>
      <c r="C41" s="325" t="s">
        <v>338</v>
      </c>
      <c r="D41" s="381">
        <v>1747.4207640399425</v>
      </c>
      <c r="E41" s="381">
        <v>1732.2065378751795</v>
      </c>
      <c r="F41" s="381">
        <v>1975.7267559313098</v>
      </c>
      <c r="G41" s="381">
        <v>1127.5911406839211</v>
      </c>
      <c r="H41" s="381">
        <v>1104.2796939694647</v>
      </c>
      <c r="I41" s="381">
        <v>1351.4767708105915</v>
      </c>
      <c r="J41" s="381">
        <v>0</v>
      </c>
      <c r="K41" s="381">
        <v>0</v>
      </c>
      <c r="L41" s="381">
        <v>0</v>
      </c>
      <c r="M41" s="381">
        <v>1215.2771996431286</v>
      </c>
      <c r="N41" s="381">
        <v>898.61506225942799</v>
      </c>
      <c r="O41" s="381">
        <v>1071.4122293416242</v>
      </c>
      <c r="P41" s="381">
        <v>4090.2891043669883</v>
      </c>
      <c r="Q41" s="381">
        <v>3735.1012941040713</v>
      </c>
      <c r="R41" s="381">
        <v>4398.6157560835254</v>
      </c>
      <c r="S41" s="329">
        <f t="shared" si="1"/>
        <v>0.17764296326496537</v>
      </c>
    </row>
    <row r="42" spans="2:19">
      <c r="B42" s="324"/>
      <c r="C42" s="325" t="s">
        <v>339</v>
      </c>
      <c r="D42" s="381">
        <v>6290.7147505437933</v>
      </c>
      <c r="E42" s="381">
        <v>6235.9435363506454</v>
      </c>
      <c r="F42" s="381">
        <v>7112.6163213527143</v>
      </c>
      <c r="G42" s="381">
        <v>4059.3281064621156</v>
      </c>
      <c r="H42" s="381">
        <v>3975.4068982900726</v>
      </c>
      <c r="I42" s="381">
        <v>4865.3163749181294</v>
      </c>
      <c r="J42" s="381">
        <v>0</v>
      </c>
      <c r="K42" s="381">
        <v>0</v>
      </c>
      <c r="L42" s="381">
        <v>0</v>
      </c>
      <c r="M42" s="381">
        <v>4374.997918715263</v>
      </c>
      <c r="N42" s="381">
        <v>3235.0142241339404</v>
      </c>
      <c r="O42" s="381">
        <v>3857.0840256298475</v>
      </c>
      <c r="P42" s="381">
        <v>14725.040775721158</v>
      </c>
      <c r="Q42" s="381">
        <v>13446.364658774657</v>
      </c>
      <c r="R42" s="381">
        <v>15835.016721900693</v>
      </c>
      <c r="S42" s="329">
        <f t="shared" si="1"/>
        <v>0.1776429632649654</v>
      </c>
    </row>
    <row r="43" spans="2:19">
      <c r="B43" s="332" t="s">
        <v>351</v>
      </c>
      <c r="C43" s="325" t="s">
        <v>338</v>
      </c>
      <c r="D43" s="381">
        <v>1542.3236300399421</v>
      </c>
      <c r="E43" s="381">
        <v>1535.5345055751786</v>
      </c>
      <c r="F43" s="381">
        <v>1778.6991158313094</v>
      </c>
      <c r="G43" s="381">
        <v>1107.6475194839211</v>
      </c>
      <c r="H43" s="381">
        <v>1082.6868259694645</v>
      </c>
      <c r="I43" s="381">
        <v>1328.5694201105914</v>
      </c>
      <c r="J43" s="381">
        <v>0</v>
      </c>
      <c r="K43" s="381">
        <v>0</v>
      </c>
      <c r="L43" s="381">
        <v>0</v>
      </c>
      <c r="M43" s="381">
        <v>491.65350264312843</v>
      </c>
      <c r="N43" s="381">
        <v>426.45697765942782</v>
      </c>
      <c r="O43" s="381">
        <v>536.90874894162403</v>
      </c>
      <c r="P43" s="381">
        <v>3141.6246521669905</v>
      </c>
      <c r="Q43" s="381">
        <v>3044.6783092040714</v>
      </c>
      <c r="R43" s="381">
        <v>3644.1772848835253</v>
      </c>
      <c r="S43" s="329">
        <f t="shared" si="1"/>
        <v>0.19690059664666928</v>
      </c>
    </row>
    <row r="44" spans="2:19">
      <c r="B44" s="324"/>
      <c r="C44" s="325" t="s">
        <v>339</v>
      </c>
      <c r="D44" s="381">
        <v>5552.3650681437921</v>
      </c>
      <c r="E44" s="381">
        <v>5527.9242200706431</v>
      </c>
      <c r="F44" s="381">
        <v>6403.3168169927139</v>
      </c>
      <c r="G44" s="381">
        <v>3987.5310701421158</v>
      </c>
      <c r="H44" s="381">
        <v>3897.6725734900724</v>
      </c>
      <c r="I44" s="381">
        <v>4782.8499123981292</v>
      </c>
      <c r="J44" s="381">
        <v>0</v>
      </c>
      <c r="K44" s="381">
        <v>0</v>
      </c>
      <c r="L44" s="381">
        <v>0</v>
      </c>
      <c r="M44" s="381">
        <v>1769.9526095152623</v>
      </c>
      <c r="N44" s="381">
        <v>1535.24511957394</v>
      </c>
      <c r="O44" s="381">
        <v>1932.8714961898465</v>
      </c>
      <c r="P44" s="381">
        <v>11309.848747801167</v>
      </c>
      <c r="Q44" s="381">
        <v>10960.841913134656</v>
      </c>
      <c r="R44" s="381">
        <v>13119.038225580691</v>
      </c>
      <c r="S44" s="329">
        <f t="shared" si="1"/>
        <v>0.19690059664666934</v>
      </c>
    </row>
    <row r="45" spans="2:19">
      <c r="B45" s="332" t="s">
        <v>352</v>
      </c>
      <c r="C45" s="325" t="s">
        <v>338</v>
      </c>
      <c r="D45" s="381">
        <v>205.09713399999993</v>
      </c>
      <c r="E45" s="381">
        <v>196.67203229999993</v>
      </c>
      <c r="F45" s="381">
        <v>197.02764009999996</v>
      </c>
      <c r="G45" s="381">
        <v>19.943621199999999</v>
      </c>
      <c r="H45" s="382" t="s">
        <v>353</v>
      </c>
      <c r="I45" s="381">
        <v>22.907350700000006</v>
      </c>
      <c r="J45" s="381">
        <v>0</v>
      </c>
      <c r="K45" s="381">
        <v>0</v>
      </c>
      <c r="L45" s="381">
        <v>0</v>
      </c>
      <c r="M45" s="381">
        <v>723.62369699999999</v>
      </c>
      <c r="N45" s="381">
        <v>472.15808459999994</v>
      </c>
      <c r="O45" s="381">
        <v>534.50348039999994</v>
      </c>
      <c r="P45" s="381">
        <v>948.66445220000003</v>
      </c>
      <c r="Q45" s="381">
        <v>690.42298489999996</v>
      </c>
      <c r="R45" s="381">
        <v>754.43847119999975</v>
      </c>
      <c r="S45" s="329">
        <f t="shared" si="1"/>
        <v>9.271922821235698E-2</v>
      </c>
    </row>
    <row r="46" spans="2:19">
      <c r="B46" s="324"/>
      <c r="C46" s="325" t="s">
        <v>339</v>
      </c>
      <c r="D46" s="381">
        <v>738.34968239999978</v>
      </c>
      <c r="E46" s="381">
        <v>708.01931627999977</v>
      </c>
      <c r="F46" s="381">
        <v>709.29950435999979</v>
      </c>
      <c r="G46" s="381">
        <v>71.797036319999989</v>
      </c>
      <c r="H46" s="382" t="s">
        <v>354</v>
      </c>
      <c r="I46" s="381">
        <v>82.466462520000022</v>
      </c>
      <c r="J46" s="381">
        <v>0</v>
      </c>
      <c r="K46" s="381">
        <v>0</v>
      </c>
      <c r="L46" s="381">
        <v>0</v>
      </c>
      <c r="M46" s="381">
        <v>2605.0453092000002</v>
      </c>
      <c r="N46" s="381">
        <v>1699.7691045599997</v>
      </c>
      <c r="O46" s="381">
        <v>1924.21252944</v>
      </c>
      <c r="P46" s="381">
        <v>3415.1920279200003</v>
      </c>
      <c r="Q46" s="381">
        <v>2485.5227456399998</v>
      </c>
      <c r="R46" s="381">
        <v>2715.9784963199991</v>
      </c>
      <c r="S46" s="329">
        <f t="shared" si="1"/>
        <v>9.271922821235698E-2</v>
      </c>
    </row>
    <row r="47" spans="2:19">
      <c r="B47" s="235" t="s">
        <v>45</v>
      </c>
      <c r="C47" s="325" t="s">
        <v>338</v>
      </c>
      <c r="D47" s="381">
        <v>80.888733398044309</v>
      </c>
      <c r="E47" s="381">
        <v>22.203766684429684</v>
      </c>
      <c r="F47" s="381">
        <v>46.678286704009302</v>
      </c>
      <c r="G47" s="381">
        <v>13.110958010488766</v>
      </c>
      <c r="H47" s="381">
        <v>19.538512015630811</v>
      </c>
      <c r="I47" s="381">
        <v>18.489326348124791</v>
      </c>
      <c r="J47" s="381">
        <v>0</v>
      </c>
      <c r="K47" s="381">
        <v>0</v>
      </c>
      <c r="L47" s="381">
        <v>0</v>
      </c>
      <c r="M47" s="381">
        <v>50.208204706833229</v>
      </c>
      <c r="N47" s="381">
        <v>39.488190031590548</v>
      </c>
      <c r="O47" s="381">
        <v>55.926402044741117</v>
      </c>
      <c r="P47" s="381">
        <v>144.20789611536625</v>
      </c>
      <c r="Q47" s="381">
        <v>81.230468731651044</v>
      </c>
      <c r="R47" s="381">
        <v>121.0940150968752</v>
      </c>
      <c r="S47" s="329">
        <f t="shared" si="1"/>
        <v>0.4907462309114009</v>
      </c>
    </row>
    <row r="48" spans="2:19">
      <c r="B48" s="324"/>
      <c r="C48" s="325" t="s">
        <v>339</v>
      </c>
      <c r="D48" s="381">
        <v>291.19944023295955</v>
      </c>
      <c r="E48" s="381">
        <v>79.933560063946857</v>
      </c>
      <c r="F48" s="381">
        <v>168.04183213443349</v>
      </c>
      <c r="G48" s="381">
        <v>47.199448837759562</v>
      </c>
      <c r="H48" s="381">
        <v>70.338643256270927</v>
      </c>
      <c r="I48" s="381">
        <v>66.561574853249255</v>
      </c>
      <c r="J48" s="381">
        <v>0</v>
      </c>
      <c r="K48" s="381">
        <v>0</v>
      </c>
      <c r="L48" s="381">
        <v>0</v>
      </c>
      <c r="M48" s="381">
        <v>180.74953694459964</v>
      </c>
      <c r="N48" s="381">
        <v>142.15748411372599</v>
      </c>
      <c r="O48" s="381">
        <v>201.33504736106801</v>
      </c>
      <c r="P48" s="381">
        <v>519.14842601531859</v>
      </c>
      <c r="Q48" s="381">
        <v>292.42968743394374</v>
      </c>
      <c r="R48" s="381">
        <v>435.93845434875072</v>
      </c>
      <c r="S48" s="329">
        <f t="shared" si="1"/>
        <v>0.49074623091140102</v>
      </c>
    </row>
    <row r="49" spans="2:19">
      <c r="B49" s="335"/>
      <c r="C49" s="330"/>
      <c r="D49" s="321"/>
      <c r="E49" s="321"/>
      <c r="F49" s="321"/>
      <c r="G49" s="321"/>
      <c r="H49" s="321"/>
      <c r="I49" s="321"/>
      <c r="J49" s="321"/>
      <c r="K49" s="321"/>
      <c r="L49" s="321"/>
      <c r="M49" s="321"/>
      <c r="N49" s="321"/>
      <c r="O49" s="321"/>
      <c r="P49" s="321"/>
      <c r="Q49" s="321"/>
      <c r="R49" s="321"/>
      <c r="S49" s="336"/>
    </row>
    <row r="50" spans="2:19">
      <c r="B50" s="321"/>
      <c r="C50" s="330"/>
      <c r="D50" s="321"/>
      <c r="E50" s="321"/>
      <c r="F50" s="321"/>
      <c r="G50" s="321"/>
      <c r="H50" s="321"/>
      <c r="I50" s="321"/>
      <c r="J50" s="321"/>
      <c r="K50" s="321"/>
      <c r="L50" s="321"/>
      <c r="M50" s="321"/>
      <c r="N50" s="321"/>
      <c r="O50" s="321"/>
      <c r="P50" s="321"/>
      <c r="Q50" s="321"/>
      <c r="R50" s="321"/>
      <c r="S50" s="321"/>
    </row>
    <row r="51" spans="2:19">
      <c r="B51" s="172" t="s">
        <v>46</v>
      </c>
      <c r="C51" s="172"/>
      <c r="D51" s="172"/>
      <c r="E51" s="172"/>
      <c r="F51" s="172"/>
      <c r="G51" s="172"/>
      <c r="H51" s="172"/>
      <c r="I51" s="172"/>
      <c r="J51" s="172"/>
      <c r="K51" s="172"/>
      <c r="L51" s="172"/>
      <c r="M51" s="172"/>
      <c r="N51" s="172"/>
      <c r="O51" s="172"/>
      <c r="P51" s="172"/>
      <c r="Q51" s="172"/>
      <c r="R51" s="172"/>
      <c r="S51" s="172"/>
    </row>
    <row r="52" spans="2:19" ht="30.75" customHeight="1">
      <c r="B52" s="419" t="s">
        <v>24</v>
      </c>
      <c r="C52" s="10" t="s">
        <v>329</v>
      </c>
      <c r="D52" s="422" t="s">
        <v>330</v>
      </c>
      <c r="E52" s="423"/>
      <c r="F52" s="424"/>
      <c r="G52" s="422" t="s">
        <v>331</v>
      </c>
      <c r="H52" s="423"/>
      <c r="I52" s="424"/>
      <c r="J52" s="422" t="s">
        <v>332</v>
      </c>
      <c r="K52" s="423"/>
      <c r="L52" s="424"/>
      <c r="M52" s="422" t="s">
        <v>333</v>
      </c>
      <c r="N52" s="423"/>
      <c r="O52" s="423"/>
      <c r="P52" s="422" t="s">
        <v>158</v>
      </c>
      <c r="Q52" s="423"/>
      <c r="R52" s="424"/>
      <c r="S52" s="377" t="s">
        <v>334</v>
      </c>
    </row>
    <row r="53" spans="2:19">
      <c r="B53" s="421"/>
      <c r="C53" s="337"/>
      <c r="D53" s="323">
        <v>2019</v>
      </c>
      <c r="E53" s="323">
        <v>2020</v>
      </c>
      <c r="F53" s="15">
        <v>2021</v>
      </c>
      <c r="G53" s="323">
        <v>2019</v>
      </c>
      <c r="H53" s="323">
        <v>2020</v>
      </c>
      <c r="I53" s="15">
        <v>2021</v>
      </c>
      <c r="J53" s="323">
        <v>2019</v>
      </c>
      <c r="K53" s="323">
        <v>2020</v>
      </c>
      <c r="L53" s="15">
        <v>2021</v>
      </c>
      <c r="M53" s="323">
        <v>2019</v>
      </c>
      <c r="N53" s="323">
        <v>2020</v>
      </c>
      <c r="O53" s="15">
        <v>2021</v>
      </c>
      <c r="P53" s="323">
        <v>2019</v>
      </c>
      <c r="Q53" s="323">
        <v>2020</v>
      </c>
      <c r="R53" s="15">
        <v>2021</v>
      </c>
      <c r="S53" s="182" t="s">
        <v>335</v>
      </c>
    </row>
    <row r="54" spans="2:19">
      <c r="B54" s="324" t="s">
        <v>47</v>
      </c>
      <c r="C54" s="325" t="s">
        <v>338</v>
      </c>
      <c r="D54" s="334">
        <v>1721.8995285799595</v>
      </c>
      <c r="E54" s="334">
        <v>1296.0637361479226</v>
      </c>
      <c r="F54" s="334">
        <v>1607.3062812493372</v>
      </c>
      <c r="G54" s="334">
        <v>821.01869703599118</v>
      </c>
      <c r="H54" s="334">
        <v>748.13947228905238</v>
      </c>
      <c r="I54" s="334">
        <v>689.85702037555791</v>
      </c>
      <c r="J54" s="334">
        <v>105.08073524726881</v>
      </c>
      <c r="K54" s="334">
        <v>59.485075950357114</v>
      </c>
      <c r="L54" s="334">
        <v>95.842145088264999</v>
      </c>
      <c r="M54" s="334">
        <v>170.20735996639897</v>
      </c>
      <c r="N54" s="334">
        <v>130.31182511846214</v>
      </c>
      <c r="O54" s="334">
        <v>125.86883768576115</v>
      </c>
      <c r="P54" s="334">
        <v>2818.2063208296163</v>
      </c>
      <c r="Q54" s="334">
        <v>2234.0001095057928</v>
      </c>
      <c r="R54" s="334">
        <v>2518.8742843989203</v>
      </c>
      <c r="S54" s="329">
        <f t="shared" ref="S54:S67" si="2">(R54-Q54)/(Q54)</f>
        <v>0.12751752951173648</v>
      </c>
    </row>
    <row r="55" spans="2:19">
      <c r="B55" s="324"/>
      <c r="C55" s="325" t="s">
        <v>339</v>
      </c>
      <c r="D55" s="334">
        <v>6198.8383028878534</v>
      </c>
      <c r="E55" s="334">
        <v>4665.8294501325208</v>
      </c>
      <c r="F55" s="334">
        <v>5786.3026124976132</v>
      </c>
      <c r="G55" s="334">
        <v>2955.6673093295685</v>
      </c>
      <c r="H55" s="334">
        <v>2693.3021002405885</v>
      </c>
      <c r="I55" s="334">
        <v>2483.4852733520083</v>
      </c>
      <c r="J55" s="334">
        <v>378.29064689016769</v>
      </c>
      <c r="K55" s="334">
        <v>214.14627342128563</v>
      </c>
      <c r="L55" s="334">
        <v>345.03172231775397</v>
      </c>
      <c r="M55" s="334">
        <v>612.74649587903627</v>
      </c>
      <c r="N55" s="334">
        <v>469.12257042646365</v>
      </c>
      <c r="O55" s="334">
        <v>453.12781566874008</v>
      </c>
      <c r="P55" s="334">
        <v>10145.542754986618</v>
      </c>
      <c r="Q55" s="334">
        <v>8042.4003942208528</v>
      </c>
      <c r="R55" s="334">
        <v>9067.9474238361126</v>
      </c>
      <c r="S55" s="329">
        <f t="shared" si="2"/>
        <v>0.12751752951173662</v>
      </c>
    </row>
    <row r="56" spans="2:19">
      <c r="B56" s="324" t="s">
        <v>48</v>
      </c>
      <c r="C56" s="325" t="s">
        <v>355</v>
      </c>
      <c r="D56" s="334">
        <v>3517.6828899999978</v>
      </c>
      <c r="E56" s="334">
        <v>2670.5070100000016</v>
      </c>
      <c r="F56" s="334">
        <v>3277.2479500000018</v>
      </c>
      <c r="G56" s="334">
        <v>1258.7339999999999</v>
      </c>
      <c r="H56" s="334">
        <v>1195.59367</v>
      </c>
      <c r="I56" s="334">
        <v>1162.5889999999999</v>
      </c>
      <c r="J56" s="334">
        <v>144.5608</v>
      </c>
      <c r="K56" s="334">
        <v>97.241</v>
      </c>
      <c r="L56" s="334">
        <v>154.9907</v>
      </c>
      <c r="M56" s="334">
        <v>210.95947000000001</v>
      </c>
      <c r="N56" s="334">
        <v>177.34865000000002</v>
      </c>
      <c r="O56" s="334">
        <v>189.42735000000005</v>
      </c>
      <c r="P56" s="334">
        <v>5131.9371599999949</v>
      </c>
      <c r="Q56" s="334">
        <v>4140.6903300000004</v>
      </c>
      <c r="R56" s="334">
        <v>4784.2549999999937</v>
      </c>
      <c r="S56" s="329">
        <f t="shared" si="2"/>
        <v>0.15542448691158059</v>
      </c>
    </row>
    <row r="57" spans="2:19">
      <c r="B57" s="324" t="s">
        <v>49</v>
      </c>
      <c r="C57" s="325" t="s">
        <v>356</v>
      </c>
      <c r="D57" s="334">
        <v>48.949822437802446</v>
      </c>
      <c r="E57" s="334">
        <v>48.532497061219907</v>
      </c>
      <c r="F57" s="334">
        <v>48.771999565769605</v>
      </c>
      <c r="G57" s="334">
        <v>65.224229868386104</v>
      </c>
      <c r="H57" s="334">
        <v>62.574726770596932</v>
      </c>
      <c r="I57" s="334">
        <v>59.333681439343735</v>
      </c>
      <c r="J57" s="334">
        <v>72.689647018603125</v>
      </c>
      <c r="K57" s="334">
        <v>61.17283445291298</v>
      </c>
      <c r="L57" s="334">
        <v>61.837352233563038</v>
      </c>
      <c r="M57" s="334">
        <v>80.63160661448336</v>
      </c>
      <c r="N57" s="334">
        <v>73.477765474088528</v>
      </c>
      <c r="O57" s="334">
        <v>63.385392877245508</v>
      </c>
      <c r="P57" s="334">
        <v>54.912594280191144</v>
      </c>
      <c r="Q57" s="334">
        <v>53.952358941698321</v>
      </c>
      <c r="R57" s="334">
        <v>52.340387892258498</v>
      </c>
      <c r="S57" s="329">
        <f t="shared" si="2"/>
        <v>-2.9877675064805636E-2</v>
      </c>
    </row>
    <row r="58" spans="2:19">
      <c r="B58" s="324" t="s">
        <v>50</v>
      </c>
      <c r="C58" s="325" t="s">
        <v>357</v>
      </c>
      <c r="D58" s="379">
        <v>0.68807339449541283</v>
      </c>
      <c r="E58" s="379">
        <v>0.69523809523809521</v>
      </c>
      <c r="F58" s="379">
        <v>0.75462962962962965</v>
      </c>
      <c r="G58" s="379">
        <v>0.58461538461538465</v>
      </c>
      <c r="H58" s="379">
        <v>0.6</v>
      </c>
      <c r="I58" s="379">
        <v>0.65079365079365081</v>
      </c>
      <c r="J58" s="379">
        <v>0.81818181818181823</v>
      </c>
      <c r="K58" s="379">
        <v>0.81818181818181823</v>
      </c>
      <c r="L58" s="379">
        <v>0.8666666666666667</v>
      </c>
      <c r="M58" s="379">
        <v>0.2</v>
      </c>
      <c r="N58" s="379">
        <v>0.2</v>
      </c>
      <c r="O58" s="379">
        <v>0.3125</v>
      </c>
      <c r="P58" s="379">
        <v>0.6472491909385113</v>
      </c>
      <c r="Q58" s="379">
        <v>0.654485049833887</v>
      </c>
      <c r="R58" s="379">
        <v>0.71612903225806457</v>
      </c>
      <c r="S58" s="329">
        <f t="shared" si="2"/>
        <v>9.4186998526281471E-2</v>
      </c>
    </row>
    <row r="59" spans="2:19">
      <c r="B59" s="324" t="s">
        <v>51</v>
      </c>
      <c r="C59" s="325" t="s">
        <v>358</v>
      </c>
      <c r="D59" s="326">
        <v>232.5</v>
      </c>
      <c r="E59" s="326">
        <v>217.5</v>
      </c>
      <c r="F59" s="326">
        <v>215</v>
      </c>
      <c r="G59" s="326">
        <v>66.083333333333329</v>
      </c>
      <c r="H59" s="326">
        <v>65</v>
      </c>
      <c r="I59" s="326">
        <v>63.833333333333336</v>
      </c>
      <c r="J59" s="333">
        <v>11.333333333333334</v>
      </c>
      <c r="K59" s="326">
        <v>10.333333333333334</v>
      </c>
      <c r="L59" s="326">
        <v>13.25</v>
      </c>
      <c r="M59" s="326">
        <v>14.5</v>
      </c>
      <c r="N59" s="326">
        <v>15</v>
      </c>
      <c r="O59" s="326">
        <v>15</v>
      </c>
      <c r="P59" s="326">
        <v>324.41666666666669</v>
      </c>
      <c r="Q59" s="326">
        <v>307.83333333333331</v>
      </c>
      <c r="R59" s="326">
        <v>307.08333333333331</v>
      </c>
      <c r="S59" s="329">
        <f t="shared" si="2"/>
        <v>-2.4363833243096914E-3</v>
      </c>
    </row>
    <row r="60" spans="2:19">
      <c r="B60" s="324" t="s">
        <v>52</v>
      </c>
      <c r="C60" s="325" t="s">
        <v>358</v>
      </c>
      <c r="D60" s="326">
        <v>218</v>
      </c>
      <c r="E60" s="326">
        <v>210</v>
      </c>
      <c r="F60" s="326">
        <v>216</v>
      </c>
      <c r="G60" s="326">
        <v>65</v>
      </c>
      <c r="H60" s="326">
        <v>65</v>
      </c>
      <c r="I60" s="326">
        <v>63</v>
      </c>
      <c r="J60" s="326">
        <v>11</v>
      </c>
      <c r="K60" s="326">
        <v>11</v>
      </c>
      <c r="L60" s="326">
        <v>15</v>
      </c>
      <c r="M60" s="326">
        <v>15</v>
      </c>
      <c r="N60" s="326">
        <v>15</v>
      </c>
      <c r="O60" s="326">
        <v>16</v>
      </c>
      <c r="P60" s="326">
        <v>309</v>
      </c>
      <c r="Q60" s="326">
        <v>301</v>
      </c>
      <c r="R60" s="326">
        <v>310</v>
      </c>
      <c r="S60" s="329">
        <f t="shared" si="2"/>
        <v>2.9900332225913623E-2</v>
      </c>
    </row>
    <row r="61" spans="2:19">
      <c r="B61" s="324" t="s">
        <v>53</v>
      </c>
      <c r="C61" s="325" t="s">
        <v>358</v>
      </c>
      <c r="D61" s="326">
        <v>16</v>
      </c>
      <c r="E61" s="326">
        <v>16</v>
      </c>
      <c r="F61" s="326">
        <v>22</v>
      </c>
      <c r="G61" s="326">
        <v>15</v>
      </c>
      <c r="H61" s="326">
        <v>14</v>
      </c>
      <c r="I61" s="326">
        <v>10</v>
      </c>
      <c r="J61" s="326">
        <v>2</v>
      </c>
      <c r="K61" s="326">
        <v>2</v>
      </c>
      <c r="L61" s="326">
        <v>2</v>
      </c>
      <c r="M61" s="326">
        <v>2</v>
      </c>
      <c r="N61" s="326">
        <v>2</v>
      </c>
      <c r="O61" s="326">
        <v>2</v>
      </c>
      <c r="P61" s="326">
        <v>35</v>
      </c>
      <c r="Q61" s="326">
        <v>34</v>
      </c>
      <c r="R61" s="326">
        <v>36</v>
      </c>
      <c r="S61" s="329">
        <f t="shared" si="2"/>
        <v>5.8823529411764705E-2</v>
      </c>
    </row>
    <row r="62" spans="2:19">
      <c r="B62" s="324" t="s">
        <v>54</v>
      </c>
      <c r="C62" s="325" t="s">
        <v>358</v>
      </c>
      <c r="D62" s="326">
        <v>52</v>
      </c>
      <c r="E62" s="326">
        <v>48</v>
      </c>
      <c r="F62" s="326">
        <v>31</v>
      </c>
      <c r="G62" s="326">
        <v>12</v>
      </c>
      <c r="H62" s="326">
        <v>12</v>
      </c>
      <c r="I62" s="326">
        <v>12</v>
      </c>
      <c r="J62" s="326">
        <v>0</v>
      </c>
      <c r="K62" s="326">
        <v>0</v>
      </c>
      <c r="L62" s="326">
        <v>0</v>
      </c>
      <c r="M62" s="326">
        <v>10</v>
      </c>
      <c r="N62" s="326">
        <v>10</v>
      </c>
      <c r="O62" s="326">
        <v>9</v>
      </c>
      <c r="P62" s="326">
        <v>74</v>
      </c>
      <c r="Q62" s="326">
        <v>70</v>
      </c>
      <c r="R62" s="326">
        <v>52</v>
      </c>
      <c r="S62" s="329">
        <f t="shared" si="2"/>
        <v>-0.25714285714285712</v>
      </c>
    </row>
    <row r="63" spans="2:19">
      <c r="B63" s="324" t="s">
        <v>55</v>
      </c>
      <c r="C63" s="325" t="s">
        <v>358</v>
      </c>
      <c r="D63" s="326">
        <v>62</v>
      </c>
      <c r="E63" s="326">
        <v>58</v>
      </c>
      <c r="F63" s="326">
        <v>66</v>
      </c>
      <c r="G63" s="326">
        <v>12</v>
      </c>
      <c r="H63" s="326">
        <v>13</v>
      </c>
      <c r="I63" s="326">
        <v>24</v>
      </c>
      <c r="J63" s="326">
        <v>5</v>
      </c>
      <c r="K63" s="326">
        <v>5</v>
      </c>
      <c r="L63" s="326">
        <v>8</v>
      </c>
      <c r="M63" s="326">
        <v>3</v>
      </c>
      <c r="N63" s="326">
        <v>3</v>
      </c>
      <c r="O63" s="326">
        <v>5</v>
      </c>
      <c r="P63" s="326">
        <v>82</v>
      </c>
      <c r="Q63" s="326">
        <v>79</v>
      </c>
      <c r="R63" s="326">
        <v>103</v>
      </c>
      <c r="S63" s="329">
        <f t="shared" si="2"/>
        <v>0.30379746835443039</v>
      </c>
    </row>
    <row r="64" spans="2:19">
      <c r="B64" s="324" t="s">
        <v>56</v>
      </c>
      <c r="C64" s="325" t="s">
        <v>358</v>
      </c>
      <c r="D64" s="326">
        <v>88</v>
      </c>
      <c r="E64" s="326">
        <v>61</v>
      </c>
      <c r="F64" s="326">
        <v>59</v>
      </c>
      <c r="G64" s="326">
        <v>26</v>
      </c>
      <c r="H64" s="326">
        <v>26</v>
      </c>
      <c r="I64" s="326">
        <v>17</v>
      </c>
      <c r="J64" s="326">
        <v>4</v>
      </c>
      <c r="K64" s="326">
        <v>4</v>
      </c>
      <c r="L64" s="326">
        <v>5</v>
      </c>
      <c r="M64" s="326">
        <v>0</v>
      </c>
      <c r="N64" s="326">
        <v>0</v>
      </c>
      <c r="O64" s="326">
        <v>0</v>
      </c>
      <c r="P64" s="326">
        <v>118</v>
      </c>
      <c r="Q64" s="326">
        <v>91</v>
      </c>
      <c r="R64" s="326">
        <v>81</v>
      </c>
      <c r="S64" s="329">
        <f t="shared" si="2"/>
        <v>-0.10989010989010989</v>
      </c>
    </row>
    <row r="65" spans="2:19">
      <c r="B65" s="324" t="s">
        <v>57</v>
      </c>
      <c r="C65" s="325" t="s">
        <v>358</v>
      </c>
      <c r="D65" s="326">
        <v>0</v>
      </c>
      <c r="E65" s="326">
        <v>27</v>
      </c>
      <c r="F65" s="326">
        <v>38</v>
      </c>
      <c r="G65" s="326">
        <v>0</v>
      </c>
      <c r="H65" s="326">
        <v>0</v>
      </c>
      <c r="I65" s="326">
        <v>0</v>
      </c>
      <c r="J65" s="326">
        <v>0</v>
      </c>
      <c r="K65" s="326">
        <v>0</v>
      </c>
      <c r="L65" s="326">
        <v>0</v>
      </c>
      <c r="M65" s="326">
        <v>0</v>
      </c>
      <c r="N65" s="326">
        <v>0</v>
      </c>
      <c r="O65" s="326">
        <v>0</v>
      </c>
      <c r="P65" s="326">
        <v>0</v>
      </c>
      <c r="Q65" s="326">
        <v>27</v>
      </c>
      <c r="R65" s="326">
        <v>38</v>
      </c>
      <c r="S65" s="329">
        <f t="shared" si="2"/>
        <v>0.40740740740740738</v>
      </c>
    </row>
    <row r="66" spans="2:19">
      <c r="B66" s="324" t="s">
        <v>58</v>
      </c>
      <c r="C66" s="325" t="s">
        <v>358</v>
      </c>
      <c r="D66" s="333">
        <v>4978</v>
      </c>
      <c r="E66" s="333">
        <v>1136</v>
      </c>
      <c r="F66" s="333">
        <v>820</v>
      </c>
      <c r="G66" s="333">
        <v>2336</v>
      </c>
      <c r="H66" s="326">
        <v>486</v>
      </c>
      <c r="I66" s="326">
        <v>235</v>
      </c>
      <c r="J66" s="326">
        <v>1617</v>
      </c>
      <c r="K66" s="326">
        <v>409</v>
      </c>
      <c r="L66" s="326">
        <v>521</v>
      </c>
      <c r="M66" s="326">
        <v>2996</v>
      </c>
      <c r="N66" s="326">
        <v>555</v>
      </c>
      <c r="O66" s="326">
        <v>303</v>
      </c>
      <c r="P66" s="326">
        <v>11927</v>
      </c>
      <c r="Q66" s="326">
        <v>2586</v>
      </c>
      <c r="R66" s="326">
        <v>1879</v>
      </c>
      <c r="S66" s="329">
        <f t="shared" si="2"/>
        <v>-0.2733952049497293</v>
      </c>
    </row>
    <row r="67" spans="2:19">
      <c r="B67" s="324" t="s">
        <v>59</v>
      </c>
      <c r="C67" s="325" t="s">
        <v>355</v>
      </c>
      <c r="D67" s="334">
        <v>5002.5820000000003</v>
      </c>
      <c r="E67" s="334">
        <v>1114.1199999999999</v>
      </c>
      <c r="F67" s="334">
        <v>862.07500000000005</v>
      </c>
      <c r="G67" s="334">
        <v>3402.6309999999999</v>
      </c>
      <c r="H67" s="334">
        <v>675.81700000000001</v>
      </c>
      <c r="I67" s="334">
        <v>398.40100000000001</v>
      </c>
      <c r="J67" s="334">
        <v>4021.4879999999998</v>
      </c>
      <c r="K67" s="334">
        <v>584.13599999999997</v>
      </c>
      <c r="L67" s="334">
        <v>1042.45</v>
      </c>
      <c r="M67" s="334">
        <v>5754.5171400000008</v>
      </c>
      <c r="N67" s="334">
        <v>900.59799999999996</v>
      </c>
      <c r="O67" s="334">
        <v>377.60659999999996</v>
      </c>
      <c r="P67" s="334">
        <v>18181.218140000001</v>
      </c>
      <c r="Q67" s="334">
        <v>3274.6709999999998</v>
      </c>
      <c r="R67" s="334">
        <v>2680.5326</v>
      </c>
      <c r="S67" s="329">
        <f t="shared" si="2"/>
        <v>-0.18143453189648664</v>
      </c>
    </row>
    <row r="68" spans="2:19">
      <c r="B68" s="321"/>
      <c r="C68" s="330"/>
      <c r="D68" s="330"/>
      <c r="E68" s="330"/>
      <c r="F68" s="330"/>
      <c r="G68" s="330"/>
      <c r="H68" s="330"/>
      <c r="I68" s="330"/>
      <c r="J68" s="330"/>
      <c r="K68" s="330"/>
      <c r="L68" s="330"/>
      <c r="M68" s="330"/>
      <c r="N68" s="330"/>
      <c r="O68" s="330"/>
      <c r="P68" s="330"/>
      <c r="Q68" s="330"/>
      <c r="R68" s="330"/>
      <c r="S68" s="321"/>
    </row>
    <row r="69" spans="2:19">
      <c r="B69" s="321"/>
      <c r="C69" s="330"/>
      <c r="D69" s="321"/>
      <c r="E69" s="321"/>
      <c r="F69" s="321"/>
      <c r="G69" s="321"/>
      <c r="H69" s="321"/>
      <c r="I69" s="321"/>
      <c r="J69" s="321"/>
      <c r="K69" s="321"/>
      <c r="L69" s="321"/>
      <c r="M69" s="321"/>
      <c r="N69" s="321"/>
      <c r="O69" s="321"/>
      <c r="P69" s="321"/>
      <c r="Q69" s="321"/>
      <c r="R69" s="321"/>
      <c r="S69" s="321"/>
    </row>
    <row r="70" spans="2:19">
      <c r="B70" s="172" t="s">
        <v>359</v>
      </c>
      <c r="C70" s="172"/>
      <c r="D70" s="172"/>
      <c r="E70" s="172"/>
      <c r="F70" s="172"/>
      <c r="G70" s="172"/>
      <c r="H70" s="172"/>
      <c r="I70" s="172"/>
      <c r="J70" s="172"/>
      <c r="K70" s="172"/>
      <c r="L70" s="172"/>
      <c r="M70" s="172"/>
      <c r="N70" s="172"/>
      <c r="O70" s="172"/>
      <c r="P70" s="172"/>
      <c r="Q70" s="172"/>
      <c r="R70" s="172"/>
      <c r="S70" s="172"/>
    </row>
    <row r="71" spans="2:19" ht="26.45" customHeight="1">
      <c r="B71" s="419" t="s">
        <v>24</v>
      </c>
      <c r="C71" s="10" t="s">
        <v>329</v>
      </c>
      <c r="D71" s="422" t="s">
        <v>330</v>
      </c>
      <c r="E71" s="423"/>
      <c r="F71" s="424"/>
      <c r="G71" s="422" t="s">
        <v>331</v>
      </c>
      <c r="H71" s="423"/>
      <c r="I71" s="424"/>
      <c r="J71" s="422" t="s">
        <v>332</v>
      </c>
      <c r="K71" s="423"/>
      <c r="L71" s="424"/>
      <c r="M71" s="422" t="s">
        <v>333</v>
      </c>
      <c r="N71" s="423"/>
      <c r="O71" s="423"/>
      <c r="P71" s="422" t="s">
        <v>158</v>
      </c>
      <c r="Q71" s="423"/>
      <c r="R71" s="424"/>
      <c r="S71" s="377" t="s">
        <v>334</v>
      </c>
    </row>
    <row r="72" spans="2:19">
      <c r="B72" s="421"/>
      <c r="C72" s="337"/>
      <c r="D72" s="323">
        <v>2019</v>
      </c>
      <c r="E72" s="323">
        <v>2020</v>
      </c>
      <c r="F72" s="15">
        <v>2021</v>
      </c>
      <c r="G72" s="323">
        <v>2019</v>
      </c>
      <c r="H72" s="323">
        <v>2020</v>
      </c>
      <c r="I72" s="15">
        <v>2021</v>
      </c>
      <c r="J72" s="323">
        <v>2019</v>
      </c>
      <c r="K72" s="323">
        <v>2020</v>
      </c>
      <c r="L72" s="15">
        <v>2021</v>
      </c>
      <c r="M72" s="323">
        <v>2019</v>
      </c>
      <c r="N72" s="323">
        <v>2020</v>
      </c>
      <c r="O72" s="15">
        <v>2021</v>
      </c>
      <c r="P72" s="323">
        <v>2019</v>
      </c>
      <c r="Q72" s="323">
        <v>2020</v>
      </c>
      <c r="R72" s="15">
        <v>2021</v>
      </c>
      <c r="S72" s="182" t="s">
        <v>335</v>
      </c>
    </row>
    <row r="73" spans="2:19" ht="15.75">
      <c r="B73" s="13" t="s">
        <v>360</v>
      </c>
      <c r="C73" s="325" t="s">
        <v>361</v>
      </c>
      <c r="D73" s="339">
        <v>4885.607074120695</v>
      </c>
      <c r="E73" s="339">
        <v>3377.2278858879436</v>
      </c>
      <c r="F73" s="339">
        <v>3465.1098216647915</v>
      </c>
      <c r="G73" s="339">
        <v>1962.5656264766394</v>
      </c>
      <c r="H73" s="339">
        <v>1290.2220788886355</v>
      </c>
      <c r="I73" s="339">
        <v>1181.8833799208073</v>
      </c>
      <c r="J73" s="339">
        <v>1242.4865882058953</v>
      </c>
      <c r="K73" s="339">
        <v>265.87530401975192</v>
      </c>
      <c r="L73" s="339">
        <v>421.73699234985236</v>
      </c>
      <c r="M73" s="339">
        <v>2083.1307022391934</v>
      </c>
      <c r="N73" s="339">
        <v>538.64596603240932</v>
      </c>
      <c r="O73" s="339">
        <v>417.75507677422615</v>
      </c>
      <c r="P73" s="339">
        <v>10173.789991042418</v>
      </c>
      <c r="Q73" s="339">
        <v>5471.9712348287321</v>
      </c>
      <c r="R73" s="339">
        <v>5486.4852707096734</v>
      </c>
      <c r="S73" s="328">
        <f t="shared" ref="S73:S92" si="3">(R73-Q73)/(Q73)</f>
        <v>2.6524327811813762E-3</v>
      </c>
    </row>
    <row r="74" spans="2:19" ht="15.75">
      <c r="B74" s="420" t="s">
        <v>362</v>
      </c>
      <c r="C74" s="325" t="s">
        <v>363</v>
      </c>
      <c r="D74" s="339">
        <v>2.9775157384178943</v>
      </c>
      <c r="E74" s="339">
        <v>1.9819412475868214</v>
      </c>
      <c r="F74" s="339">
        <v>2.0974183031514504</v>
      </c>
      <c r="G74" s="339">
        <v>2.988678618999959</v>
      </c>
      <c r="H74" s="339">
        <v>1.872866013534042</v>
      </c>
      <c r="I74" s="339">
        <v>1.6467269534228557</v>
      </c>
      <c r="J74" s="339">
        <v>5.398203858968408</v>
      </c>
      <c r="K74" s="339">
        <v>1.0687559327483536</v>
      </c>
      <c r="L74" s="339">
        <v>1.7107559902639156</v>
      </c>
      <c r="M74" s="339">
        <v>3.744954071441247</v>
      </c>
      <c r="N74" s="339">
        <v>1.0747197694166815</v>
      </c>
      <c r="O74" s="339">
        <v>0.77636895449178345</v>
      </c>
      <c r="P74" s="339">
        <v>3.2989834326616325</v>
      </c>
      <c r="Q74" s="339">
        <v>1.7410746339583665</v>
      </c>
      <c r="R74" s="339">
        <v>1.7393067864139398</v>
      </c>
      <c r="S74" s="328">
        <f t="shared" si="3"/>
        <v>-1.0153772330870618E-3</v>
      </c>
    </row>
    <row r="75" spans="2:19" ht="15.75">
      <c r="B75" s="420"/>
      <c r="C75" s="325" t="s">
        <v>364</v>
      </c>
      <c r="D75" s="339">
        <v>1.4531065925436464</v>
      </c>
      <c r="E75" s="339">
        <v>0.88874418049682735</v>
      </c>
      <c r="F75" s="339">
        <v>0.83804451588702789</v>
      </c>
      <c r="G75" s="339">
        <v>1.8001789004130329</v>
      </c>
      <c r="H75" s="339">
        <v>1.1957572556891893</v>
      </c>
      <c r="I75" s="339">
        <v>0.89833081624796307</v>
      </c>
      <c r="J75" s="339">
        <v>4.3009907264059066</v>
      </c>
      <c r="K75" s="339">
        <v>0.82569970192469533</v>
      </c>
      <c r="L75" s="339">
        <v>0.99626937600527266</v>
      </c>
      <c r="M75" s="339">
        <v>37.157686005355082</v>
      </c>
      <c r="N75" s="339">
        <v>10.163131434573762</v>
      </c>
      <c r="O75" s="339">
        <v>8.2379884025592016</v>
      </c>
      <c r="P75" s="339">
        <v>2.1207181748165884</v>
      </c>
      <c r="Q75" s="339">
        <v>1.0414867215128916</v>
      </c>
      <c r="R75" s="339">
        <v>0.9260786155440095</v>
      </c>
      <c r="S75" s="329">
        <f t="shared" si="3"/>
        <v>-0.1108109240233396</v>
      </c>
    </row>
    <row r="76" spans="2:19" ht="15.75">
      <c r="B76" s="420"/>
      <c r="C76" s="325" t="s">
        <v>365</v>
      </c>
      <c r="D76" s="339">
        <v>1.593186372088248</v>
      </c>
      <c r="E76" s="339">
        <v>0.94972662707759947</v>
      </c>
      <c r="F76" s="339">
        <v>0.88019504209469612</v>
      </c>
      <c r="G76" s="339">
        <v>2.1936831027253696</v>
      </c>
      <c r="H76" s="339">
        <v>1.4367729163570551</v>
      </c>
      <c r="I76" s="339">
        <v>1.0788033828436059</v>
      </c>
      <c r="J76" s="339">
        <v>8.9420717494687736</v>
      </c>
      <c r="K76" s="339">
        <v>1.5368514683222654</v>
      </c>
      <c r="L76" s="339">
        <v>1.6591194092974104</v>
      </c>
      <c r="M76" s="339">
        <v>8.9297503120191788</v>
      </c>
      <c r="N76" s="339">
        <v>1.973062146638862</v>
      </c>
      <c r="O76" s="339">
        <v>1.6246060945554663</v>
      </c>
      <c r="P76" s="339">
        <v>2.3477421929543283</v>
      </c>
      <c r="Q76" s="339">
        <v>1.116728823434435</v>
      </c>
      <c r="R76" s="339">
        <v>0.98969035333094013</v>
      </c>
      <c r="S76" s="329">
        <f t="shared" si="3"/>
        <v>-0.11375946195495824</v>
      </c>
    </row>
    <row r="77" spans="2:19">
      <c r="B77" s="13" t="s">
        <v>366</v>
      </c>
      <c r="C77" s="325"/>
      <c r="D77" s="339"/>
      <c r="E77" s="339"/>
      <c r="F77" s="339"/>
      <c r="G77" s="339"/>
      <c r="H77" s="339"/>
      <c r="I77" s="339"/>
      <c r="J77" s="339"/>
      <c r="K77" s="339"/>
      <c r="L77" s="339"/>
      <c r="M77" s="339"/>
      <c r="N77" s="339"/>
      <c r="O77" s="339"/>
      <c r="P77" s="339"/>
      <c r="Q77" s="339"/>
      <c r="R77" s="339"/>
      <c r="S77" s="329"/>
    </row>
    <row r="78" spans="2:19" ht="15.75">
      <c r="B78" s="340" t="s">
        <v>64</v>
      </c>
      <c r="C78" s="325" t="s">
        <v>367</v>
      </c>
      <c r="D78" s="339">
        <v>570.90423491069839</v>
      </c>
      <c r="E78" s="339">
        <v>448.67162335293926</v>
      </c>
      <c r="F78" s="339">
        <v>506.7407462417911</v>
      </c>
      <c r="G78" s="339">
        <v>433.77967261363756</v>
      </c>
      <c r="H78" s="339">
        <v>438.10626325263667</v>
      </c>
      <c r="I78" s="339">
        <v>367.235026019808</v>
      </c>
      <c r="J78" s="339">
        <v>25.139639588896749</v>
      </c>
      <c r="K78" s="339">
        <v>13.973502498752191</v>
      </c>
      <c r="L78" s="339">
        <v>22.331342602852573</v>
      </c>
      <c r="M78" s="339">
        <v>171.0199438551908</v>
      </c>
      <c r="N78" s="339">
        <v>132.2644033334094</v>
      </c>
      <c r="O78" s="339">
        <v>154.7736173562262</v>
      </c>
      <c r="P78" s="339">
        <v>1200.8434909684197</v>
      </c>
      <c r="Q78" s="339">
        <v>1033.0157924377374</v>
      </c>
      <c r="R78" s="339">
        <v>1051.0807322206763</v>
      </c>
      <c r="S78" s="329">
        <f>(R78-Q78)/(Q78)</f>
        <v>1.748757368007775E-2</v>
      </c>
    </row>
    <row r="79" spans="2:19" ht="15.75">
      <c r="B79" s="340" t="s">
        <v>368</v>
      </c>
      <c r="C79" s="325" t="s">
        <v>367</v>
      </c>
      <c r="D79" s="339">
        <v>4777.5236668840016</v>
      </c>
      <c r="E79" s="339">
        <v>4468.252944023996</v>
      </c>
      <c r="F79" s="339">
        <v>4482.3219466349983</v>
      </c>
      <c r="G79" s="339">
        <v>765.04574390200025</v>
      </c>
      <c r="H79" s="339">
        <v>706.54167259400003</v>
      </c>
      <c r="I79" s="339">
        <v>731.00240838299999</v>
      </c>
      <c r="J79" s="339">
        <v>132.00975826800001</v>
      </c>
      <c r="K79" s="339">
        <v>123.56382200400004</v>
      </c>
      <c r="L79" s="339">
        <v>103.66874242800006</v>
      </c>
      <c r="M79" s="339">
        <v>738.68002281999975</v>
      </c>
      <c r="N79" s="339">
        <v>691.42117168100026</v>
      </c>
      <c r="O79" s="339">
        <v>673.46794883600001</v>
      </c>
      <c r="P79" s="339">
        <v>6413.259191874009</v>
      </c>
      <c r="Q79" s="339">
        <v>5989.7796103029914</v>
      </c>
      <c r="R79" s="339">
        <v>5990.4610462819983</v>
      </c>
      <c r="S79" s="329">
        <f>(R79-Q79)/(Q79)</f>
        <v>1.137664527480706E-4</v>
      </c>
    </row>
    <row r="80" spans="2:19" ht="15.75">
      <c r="B80" s="340" t="s">
        <v>66</v>
      </c>
      <c r="C80" s="325" t="s">
        <v>367</v>
      </c>
      <c r="D80" s="339">
        <v>3035.5452392099992</v>
      </c>
      <c r="E80" s="339">
        <v>2663.8902625350042</v>
      </c>
      <c r="F80" s="339">
        <v>2735.8980754229992</v>
      </c>
      <c r="G80" s="339">
        <v>725.61545386299997</v>
      </c>
      <c r="H80" s="339">
        <v>685.37681563600063</v>
      </c>
      <c r="I80" s="339">
        <v>711.65135390100011</v>
      </c>
      <c r="J80" s="339">
        <v>110.52494861700006</v>
      </c>
      <c r="K80" s="339">
        <v>95.851801521000013</v>
      </c>
      <c r="L80" s="339">
        <v>80.418649746999989</v>
      </c>
      <c r="M80" s="339">
        <v>174.31075838400002</v>
      </c>
      <c r="N80" s="339">
        <v>149.61556269900004</v>
      </c>
      <c r="O80" s="339">
        <v>166.07951941799999</v>
      </c>
      <c r="P80" s="339">
        <v>4045.9964000740001</v>
      </c>
      <c r="Q80" s="339">
        <v>3594.7344423909999</v>
      </c>
      <c r="R80" s="339">
        <v>3694.0475984890004</v>
      </c>
      <c r="S80" s="329">
        <f t="shared" si="3"/>
        <v>2.7627397152581706E-2</v>
      </c>
    </row>
    <row r="81" spans="2:19" ht="15.75">
      <c r="B81" s="340" t="s">
        <v>67</v>
      </c>
      <c r="C81" s="325" t="s">
        <v>367</v>
      </c>
      <c r="D81" s="339">
        <v>1279.1576</v>
      </c>
      <c r="E81" s="339">
        <v>264.666</v>
      </c>
      <c r="F81" s="339">
        <v>222.471</v>
      </c>
      <c r="G81" s="339">
        <v>803.17049999999995</v>
      </c>
      <c r="H81" s="339">
        <v>166.739</v>
      </c>
      <c r="I81" s="339">
        <v>102.997</v>
      </c>
      <c r="J81" s="339">
        <v>1106.8219999999999</v>
      </c>
      <c r="K81" s="339">
        <v>156.05000000000001</v>
      </c>
      <c r="L81" s="339">
        <v>318.98700000000002</v>
      </c>
      <c r="M81" s="339">
        <v>1737.8</v>
      </c>
      <c r="N81" s="339">
        <v>256.76600000000002</v>
      </c>
      <c r="O81" s="339">
        <v>96.901939999999996</v>
      </c>
      <c r="P81" s="339">
        <v>4926.9501</v>
      </c>
      <c r="Q81" s="339">
        <v>844.221</v>
      </c>
      <c r="R81" s="339">
        <v>741.3569399999999</v>
      </c>
      <c r="S81" s="329">
        <f t="shared" si="3"/>
        <v>-0.12184494344490378</v>
      </c>
    </row>
    <row r="82" spans="2:19">
      <c r="B82" s="13" t="s">
        <v>369</v>
      </c>
      <c r="C82" s="325"/>
      <c r="D82" s="339"/>
      <c r="E82" s="339"/>
      <c r="F82" s="339"/>
      <c r="G82" s="339"/>
      <c r="H82" s="339"/>
      <c r="I82" s="339"/>
      <c r="J82" s="339"/>
      <c r="K82" s="339"/>
      <c r="L82" s="339"/>
      <c r="M82" s="339"/>
      <c r="N82" s="339"/>
      <c r="O82" s="339"/>
      <c r="P82" s="339"/>
      <c r="Q82" s="339"/>
      <c r="R82" s="339"/>
      <c r="S82" s="329"/>
    </row>
    <row r="83" spans="2:19" ht="15.75">
      <c r="B83" s="340" t="s">
        <v>64</v>
      </c>
      <c r="C83" s="325" t="s">
        <v>363</v>
      </c>
      <c r="D83" s="339">
        <v>0.34793554184501679</v>
      </c>
      <c r="E83" s="339">
        <v>0.26330494328224135</v>
      </c>
      <c r="F83" s="339">
        <v>0.30672832054988619</v>
      </c>
      <c r="G83" s="339">
        <v>0.66057818164513349</v>
      </c>
      <c r="H83" s="339">
        <v>0.63594813961719787</v>
      </c>
      <c r="I83" s="339">
        <v>0.51167130857554</v>
      </c>
      <c r="J83" s="339">
        <v>0.10922363326095619</v>
      </c>
      <c r="K83" s="339">
        <v>5.6170180046906056E-2</v>
      </c>
      <c r="L83" s="339">
        <v>9.0586025939062245E-2</v>
      </c>
      <c r="M83" s="339">
        <v>0.30745158445876997</v>
      </c>
      <c r="N83" s="339">
        <v>0.26389721267115912</v>
      </c>
      <c r="O83" s="339">
        <v>0.28763607714264927</v>
      </c>
      <c r="P83" s="339">
        <v>0.38938908562220764</v>
      </c>
      <c r="Q83" s="339">
        <v>0.32868549842587735</v>
      </c>
      <c r="R83" s="339">
        <v>0.33321001705412123</v>
      </c>
      <c r="S83" s="329">
        <f t="shared" si="3"/>
        <v>1.3765495131097831E-2</v>
      </c>
    </row>
    <row r="84" spans="2:19" ht="15.75">
      <c r="B84" s="340" t="s">
        <v>66</v>
      </c>
      <c r="C84" s="325" t="s">
        <v>363</v>
      </c>
      <c r="D84" s="339">
        <v>1.8500021772737427</v>
      </c>
      <c r="E84" s="339">
        <v>1.5633158817693689</v>
      </c>
      <c r="F84" s="339">
        <v>1.6560290998777298</v>
      </c>
      <c r="G84" s="339">
        <v>1.1049981530908628</v>
      </c>
      <c r="H84" s="339">
        <v>0.99488217220288877</v>
      </c>
      <c r="I84" s="339">
        <v>0.99154915435664048</v>
      </c>
      <c r="J84" s="339">
        <v>0.4801952872570604</v>
      </c>
      <c r="K84" s="339">
        <v>0.38530160564508836</v>
      </c>
      <c r="L84" s="339">
        <v>0.32621441628124725</v>
      </c>
      <c r="M84" s="339">
        <v>0.31336765552179774</v>
      </c>
      <c r="N84" s="339">
        <v>0.29851667548799876</v>
      </c>
      <c r="O84" s="339">
        <v>0.3086473151892658</v>
      </c>
      <c r="P84" s="339">
        <v>1.3119668387301864</v>
      </c>
      <c r="Q84" s="339">
        <v>1.1437744616834293</v>
      </c>
      <c r="R84" s="339">
        <v>1.171074329077157</v>
      </c>
      <c r="S84" s="329">
        <f t="shared" si="3"/>
        <v>2.3868226043049803E-2</v>
      </c>
    </row>
    <row r="85" spans="2:19" ht="15.75">
      <c r="B85" s="340" t="s">
        <v>67</v>
      </c>
      <c r="C85" s="325" t="s">
        <v>363</v>
      </c>
      <c r="D85" s="339">
        <v>0.77957801929913673</v>
      </c>
      <c r="E85" s="339">
        <v>0.15532042253521128</v>
      </c>
      <c r="F85" s="339">
        <v>0.13466088272383353</v>
      </c>
      <c r="G85" s="339">
        <v>1.2231022842639596</v>
      </c>
      <c r="H85" s="339">
        <v>0.24203570171395805</v>
      </c>
      <c r="I85" s="339">
        <v>0.14350649049067643</v>
      </c>
      <c r="J85" s="339">
        <v>4.8087849384503984</v>
      </c>
      <c r="K85" s="339">
        <v>0.62728414705636049</v>
      </c>
      <c r="L85" s="339">
        <v>1.2939555480436067</v>
      </c>
      <c r="M85" s="339">
        <v>3.1241348314606743</v>
      </c>
      <c r="N85" s="339">
        <v>0.51230588125752363</v>
      </c>
      <c r="O85" s="339">
        <v>0.18008556215986848</v>
      </c>
      <c r="P85" s="339">
        <v>1.5976275083092386</v>
      </c>
      <c r="Q85" s="339">
        <v>0.26861467384906151</v>
      </c>
      <c r="R85" s="339">
        <v>0.23502244028266256</v>
      </c>
      <c r="S85" s="329">
        <f t="shared" si="3"/>
        <v>-0.12505732871940911</v>
      </c>
    </row>
    <row r="86" spans="2:19">
      <c r="B86" s="13" t="s">
        <v>370</v>
      </c>
      <c r="C86" s="325"/>
      <c r="D86" s="339"/>
      <c r="E86" s="339"/>
      <c r="F86" s="339"/>
      <c r="G86" s="339"/>
      <c r="H86" s="339"/>
      <c r="I86" s="339"/>
      <c r="J86" s="339"/>
      <c r="K86" s="339"/>
      <c r="L86" s="339"/>
      <c r="M86" s="339"/>
      <c r="N86" s="339"/>
      <c r="O86" s="339"/>
      <c r="P86" s="339"/>
      <c r="Q86" s="339"/>
      <c r="R86" s="339"/>
      <c r="S86" s="329"/>
    </row>
    <row r="87" spans="2:19" ht="15.75">
      <c r="B87" s="324" t="s">
        <v>70</v>
      </c>
      <c r="C87" s="325" t="s">
        <v>367</v>
      </c>
      <c r="D87" s="339">
        <v>438.46099258426818</v>
      </c>
      <c r="E87" s="339">
        <v>323.6265197549215</v>
      </c>
      <c r="F87" s="339">
        <v>404.8277214642946</v>
      </c>
      <c r="G87" s="339">
        <v>206.86333121225687</v>
      </c>
      <c r="H87" s="339">
        <v>187.36110657921142</v>
      </c>
      <c r="I87" s="339">
        <v>167.50038612854021</v>
      </c>
      <c r="J87" s="339">
        <v>25.787539691896754</v>
      </c>
      <c r="K87" s="339">
        <v>14.45661262975219</v>
      </c>
      <c r="L87" s="339">
        <v>23.211294238852563</v>
      </c>
      <c r="M87" s="339">
        <v>44.307542284846448</v>
      </c>
      <c r="N87" s="339">
        <v>33.759521397688239</v>
      </c>
      <c r="O87" s="339">
        <v>32.218737961665639</v>
      </c>
      <c r="P87" s="339">
        <v>715.41940577326909</v>
      </c>
      <c r="Q87" s="339">
        <v>559.20376036157438</v>
      </c>
      <c r="R87" s="339">
        <v>627.75813979335612</v>
      </c>
      <c r="S87" s="329">
        <f t="shared" si="3"/>
        <v>0.12259284413154752</v>
      </c>
    </row>
    <row r="88" spans="2:19" ht="15.75">
      <c r="B88" s="324" t="s">
        <v>71</v>
      </c>
      <c r="C88" s="325" t="s">
        <v>367</v>
      </c>
      <c r="D88" s="339">
        <v>1279.1576</v>
      </c>
      <c r="E88" s="339">
        <v>264.666</v>
      </c>
      <c r="F88" s="339">
        <v>222.471</v>
      </c>
      <c r="G88" s="339">
        <v>803.17049999999995</v>
      </c>
      <c r="H88" s="339">
        <v>166.739</v>
      </c>
      <c r="I88" s="339">
        <v>102.997</v>
      </c>
      <c r="J88" s="339">
        <v>1106.8219999999999</v>
      </c>
      <c r="K88" s="339">
        <v>156.05000000000001</v>
      </c>
      <c r="L88" s="339">
        <v>318.98700000000002</v>
      </c>
      <c r="M88" s="339">
        <v>1737.8</v>
      </c>
      <c r="N88" s="339">
        <v>256.76600000000002</v>
      </c>
      <c r="O88" s="339">
        <v>96.901939999999996</v>
      </c>
      <c r="P88" s="339">
        <v>4926.9501</v>
      </c>
      <c r="Q88" s="339">
        <v>844.221</v>
      </c>
      <c r="R88" s="339">
        <v>741.3569399999999</v>
      </c>
      <c r="S88" s="329">
        <f t="shared" si="3"/>
        <v>-0.12184494344490378</v>
      </c>
    </row>
    <row r="89" spans="2:19" ht="15.75">
      <c r="B89" s="324" t="s">
        <v>72</v>
      </c>
      <c r="C89" s="325" t="s">
        <v>367</v>
      </c>
      <c r="D89" s="339">
        <v>2776.9155558390007</v>
      </c>
      <c r="E89" s="339">
        <v>2407.5604394290012</v>
      </c>
      <c r="F89" s="339">
        <v>2391.3525750629988</v>
      </c>
      <c r="G89" s="339">
        <v>669.2525807049999</v>
      </c>
      <c r="H89" s="339">
        <v>621.09418271599975</v>
      </c>
      <c r="I89" s="339">
        <v>636.53585202299951</v>
      </c>
      <c r="J89" s="339">
        <v>109.87704851400007</v>
      </c>
      <c r="K89" s="339">
        <v>95.368691390000023</v>
      </c>
      <c r="L89" s="339">
        <v>79.538698111000002</v>
      </c>
      <c r="M89" s="339">
        <v>170.47039350900002</v>
      </c>
      <c r="N89" s="339">
        <v>140.63451711300004</v>
      </c>
      <c r="O89" s="339">
        <v>156.66771575999999</v>
      </c>
      <c r="P89" s="339">
        <v>3726.5155785669999</v>
      </c>
      <c r="Q89" s="339">
        <v>3264.6578306480005</v>
      </c>
      <c r="R89" s="339">
        <v>3264.0948409570005</v>
      </c>
      <c r="S89" s="341">
        <f t="shared" si="3"/>
        <v>-1.724498309485122E-4</v>
      </c>
    </row>
    <row r="90" spans="2:19" ht="15.75">
      <c r="B90" s="324" t="s">
        <v>73</v>
      </c>
      <c r="C90" s="325" t="s">
        <v>367</v>
      </c>
      <c r="D90" s="339">
        <v>365.3159604793297</v>
      </c>
      <c r="E90" s="339">
        <v>368.76900261227195</v>
      </c>
      <c r="F90" s="339">
        <v>434.18989197646482</v>
      </c>
      <c r="G90" s="339">
        <v>225.15982508913777</v>
      </c>
      <c r="H90" s="339">
        <v>220.19495054267793</v>
      </c>
      <c r="I90" s="339">
        <v>269.91722352388592</v>
      </c>
      <c r="J90" s="339">
        <v>0</v>
      </c>
      <c r="K90" s="339">
        <v>0</v>
      </c>
      <c r="L90" s="339">
        <v>0</v>
      </c>
      <c r="M90" s="339">
        <v>114.43338081207604</v>
      </c>
      <c r="N90" s="339">
        <v>96.269133640929113</v>
      </c>
      <c r="O90" s="339">
        <v>103.96130302294965</v>
      </c>
      <c r="P90" s="339">
        <v>704.90916638054227</v>
      </c>
      <c r="Q90" s="339">
        <v>685.23308679587763</v>
      </c>
      <c r="R90" s="339">
        <v>808.06841852330047</v>
      </c>
      <c r="S90" s="329">
        <f t="shared" si="3"/>
        <v>0.17926065465080782</v>
      </c>
    </row>
    <row r="91" spans="2:19" ht="28.5">
      <c r="B91" s="12" t="s">
        <v>371</v>
      </c>
      <c r="C91" s="325" t="s">
        <v>367</v>
      </c>
      <c r="D91" s="339">
        <v>35.340434694000002</v>
      </c>
      <c r="E91" s="339">
        <v>49.248564880999986</v>
      </c>
      <c r="F91" s="339">
        <v>63.966715890000017</v>
      </c>
      <c r="G91" s="339">
        <v>6.7605397160000003</v>
      </c>
      <c r="H91" s="339">
        <v>14.602127072000002</v>
      </c>
      <c r="I91" s="339">
        <v>19.719794648000001</v>
      </c>
      <c r="J91" s="339">
        <v>0</v>
      </c>
      <c r="K91" s="339">
        <v>0</v>
      </c>
      <c r="L91" s="339">
        <v>2.6265105809999998</v>
      </c>
      <c r="M91" s="339">
        <v>43.068695999999996</v>
      </c>
      <c r="N91" s="339">
        <v>52.485153600000004</v>
      </c>
      <c r="O91" s="339">
        <v>44.4199184</v>
      </c>
      <c r="P91" s="339">
        <v>85.169670409999995</v>
      </c>
      <c r="Q91" s="339">
        <v>116.335845553</v>
      </c>
      <c r="R91" s="339">
        <v>130.73293951899998</v>
      </c>
      <c r="S91" s="329">
        <f t="shared" si="3"/>
        <v>0.12375458224044104</v>
      </c>
    </row>
    <row r="92" spans="2:19" ht="28.5">
      <c r="B92" s="12" t="s">
        <v>372</v>
      </c>
      <c r="C92" s="325" t="s">
        <v>367</v>
      </c>
      <c r="D92" s="339">
        <v>66.099999999999994</v>
      </c>
      <c r="E92" s="339">
        <v>68.900000000000006</v>
      </c>
      <c r="F92" s="339">
        <v>86</v>
      </c>
      <c r="G92" s="339">
        <v>0</v>
      </c>
      <c r="H92" s="339">
        <v>0</v>
      </c>
      <c r="I92" s="339">
        <v>0</v>
      </c>
      <c r="J92" s="339">
        <v>0</v>
      </c>
      <c r="K92" s="339">
        <v>0</v>
      </c>
      <c r="L92" s="339">
        <v>0</v>
      </c>
      <c r="M92" s="383">
        <v>191.50996000000004</v>
      </c>
      <c r="N92" s="339">
        <v>45.87</v>
      </c>
      <c r="O92" s="339">
        <v>13.896000000000001</v>
      </c>
      <c r="P92" s="339">
        <v>257.60996</v>
      </c>
      <c r="Q92" s="339">
        <v>114.77</v>
      </c>
      <c r="R92" s="339">
        <v>99.896000000000001</v>
      </c>
      <c r="S92" s="329">
        <f t="shared" si="3"/>
        <v>-0.12959832708896049</v>
      </c>
    </row>
    <row r="93" spans="2:19">
      <c r="B93" s="321"/>
      <c r="C93" s="330"/>
      <c r="D93" s="330"/>
      <c r="E93" s="330"/>
      <c r="F93" s="330"/>
      <c r="G93" s="330"/>
      <c r="H93" s="330"/>
      <c r="I93" s="330"/>
      <c r="J93" s="330"/>
      <c r="K93" s="330"/>
      <c r="L93" s="330"/>
      <c r="M93" s="330"/>
      <c r="N93" s="330"/>
      <c r="O93" s="330"/>
      <c r="P93" s="330"/>
      <c r="Q93" s="330"/>
      <c r="R93" s="330"/>
      <c r="S93" s="321"/>
    </row>
    <row r="94" spans="2:19">
      <c r="B94" s="321"/>
      <c r="C94" s="330"/>
      <c r="D94" s="321"/>
      <c r="E94" s="321"/>
      <c r="F94" s="321"/>
      <c r="G94" s="321"/>
      <c r="H94" s="321"/>
      <c r="I94" s="321"/>
      <c r="J94" s="321"/>
      <c r="K94" s="321"/>
      <c r="L94" s="321"/>
      <c r="M94" s="321"/>
      <c r="N94" s="321"/>
      <c r="O94" s="321"/>
      <c r="P94" s="321"/>
      <c r="Q94" s="321"/>
      <c r="R94" s="321"/>
      <c r="S94" s="321"/>
    </row>
    <row r="95" spans="2:19">
      <c r="B95" s="172" t="s">
        <v>76</v>
      </c>
      <c r="C95" s="172"/>
      <c r="D95" s="172"/>
      <c r="E95" s="172"/>
      <c r="F95" s="172"/>
      <c r="G95" s="172"/>
      <c r="H95" s="172"/>
      <c r="I95" s="172"/>
      <c r="J95" s="172"/>
      <c r="K95" s="172"/>
      <c r="L95" s="172"/>
      <c r="M95" s="172"/>
      <c r="N95" s="172"/>
      <c r="O95" s="172"/>
      <c r="P95" s="172"/>
      <c r="Q95" s="172"/>
      <c r="R95" s="172"/>
      <c r="S95" s="172"/>
    </row>
    <row r="96" spans="2:19" ht="14.45" customHeight="1">
      <c r="B96" s="10" t="s">
        <v>24</v>
      </c>
      <c r="C96" s="10" t="s">
        <v>329</v>
      </c>
      <c r="D96" s="422" t="s">
        <v>330</v>
      </c>
      <c r="E96" s="423"/>
      <c r="F96" s="424"/>
      <c r="G96" s="422" t="s">
        <v>331</v>
      </c>
      <c r="H96" s="423"/>
      <c r="I96" s="424"/>
      <c r="J96" s="422" t="s">
        <v>332</v>
      </c>
      <c r="K96" s="423"/>
      <c r="L96" s="424"/>
      <c r="M96" s="422" t="s">
        <v>333</v>
      </c>
      <c r="N96" s="423"/>
      <c r="O96" s="423"/>
      <c r="P96" s="422" t="s">
        <v>158</v>
      </c>
      <c r="Q96" s="423"/>
      <c r="R96" s="424"/>
      <c r="S96" s="377" t="s">
        <v>334</v>
      </c>
    </row>
    <row r="97" spans="2:19">
      <c r="B97" s="16"/>
      <c r="C97" s="16"/>
      <c r="D97" s="323">
        <v>2019</v>
      </c>
      <c r="E97" s="323">
        <v>2020</v>
      </c>
      <c r="F97" s="15">
        <v>2021</v>
      </c>
      <c r="G97" s="323">
        <v>2019</v>
      </c>
      <c r="H97" s="323">
        <v>2020</v>
      </c>
      <c r="I97" s="15">
        <v>2021</v>
      </c>
      <c r="J97" s="323">
        <v>2019</v>
      </c>
      <c r="K97" s="323">
        <v>2020</v>
      </c>
      <c r="L97" s="15">
        <v>2021</v>
      </c>
      <c r="M97" s="323">
        <v>2019</v>
      </c>
      <c r="N97" s="323">
        <v>2020</v>
      </c>
      <c r="O97" s="15">
        <v>2021</v>
      </c>
      <c r="P97" s="323">
        <v>2019</v>
      </c>
      <c r="Q97" s="323">
        <v>2020</v>
      </c>
      <c r="R97" s="15">
        <v>2021</v>
      </c>
      <c r="S97" s="182" t="s">
        <v>335</v>
      </c>
    </row>
    <row r="98" spans="2:19">
      <c r="B98" s="13" t="s">
        <v>77</v>
      </c>
      <c r="C98" s="325" t="s">
        <v>373</v>
      </c>
      <c r="D98" s="342">
        <v>19263.48</v>
      </c>
      <c r="E98" s="342">
        <v>13489.53</v>
      </c>
      <c r="F98" s="342">
        <v>15626</v>
      </c>
      <c r="G98" s="342">
        <v>10609.33</v>
      </c>
      <c r="H98" s="342">
        <v>11267.14</v>
      </c>
      <c r="I98" s="342">
        <v>7976.37</v>
      </c>
      <c r="J98" s="342">
        <v>3699.5</v>
      </c>
      <c r="K98" s="334">
        <v>3178</v>
      </c>
      <c r="L98" s="334">
        <v>2382.1999999999998</v>
      </c>
      <c r="M98" s="334">
        <v>12034.03</v>
      </c>
      <c r="N98" s="334">
        <v>7913.29</v>
      </c>
      <c r="O98" s="334">
        <v>8692.4699999999993</v>
      </c>
      <c r="P98" s="334">
        <v>45606.34</v>
      </c>
      <c r="Q98" s="334">
        <v>35847.96</v>
      </c>
      <c r="R98" s="334">
        <v>34677.040000000001</v>
      </c>
      <c r="S98" s="329">
        <f t="shared" ref="S98:S102" si="4">(R98-Q98)/(Q98)</f>
        <v>-3.2663504422566818E-2</v>
      </c>
    </row>
    <row r="99" spans="2:19">
      <c r="B99" s="324" t="s">
        <v>374</v>
      </c>
      <c r="C99" s="325" t="s">
        <v>373</v>
      </c>
      <c r="D99" s="342">
        <v>17177.48</v>
      </c>
      <c r="E99" s="342">
        <v>12255.53</v>
      </c>
      <c r="F99" s="342">
        <v>14139</v>
      </c>
      <c r="G99" s="342">
        <v>9140.33</v>
      </c>
      <c r="H99" s="342">
        <v>9209.64</v>
      </c>
      <c r="I99" s="342">
        <v>6864.37</v>
      </c>
      <c r="J99" s="342">
        <v>2979.5</v>
      </c>
      <c r="K99" s="334">
        <v>2458</v>
      </c>
      <c r="L99" s="334">
        <v>1662.1999999999998</v>
      </c>
      <c r="M99" s="334">
        <v>11896.03</v>
      </c>
      <c r="N99" s="334">
        <v>7024.29</v>
      </c>
      <c r="O99" s="334">
        <v>8105.4699999999993</v>
      </c>
      <c r="P99" s="334">
        <v>41193.339999999997</v>
      </c>
      <c r="Q99" s="334">
        <v>30947.46</v>
      </c>
      <c r="R99" s="334">
        <v>30771.040000000001</v>
      </c>
      <c r="S99" s="329">
        <f t="shared" si="4"/>
        <v>-5.7006293892939274E-3</v>
      </c>
    </row>
    <row r="100" spans="2:19">
      <c r="B100" s="332" t="s">
        <v>375</v>
      </c>
      <c r="C100" s="325" t="s">
        <v>373</v>
      </c>
      <c r="D100" s="342">
        <v>2086</v>
      </c>
      <c r="E100" s="342">
        <v>1234</v>
      </c>
      <c r="F100" s="342">
        <v>1487</v>
      </c>
      <c r="G100" s="342">
        <v>1469</v>
      </c>
      <c r="H100" s="342">
        <v>2057.5</v>
      </c>
      <c r="I100" s="342">
        <v>1112</v>
      </c>
      <c r="J100" s="342">
        <v>720</v>
      </c>
      <c r="K100" s="334">
        <v>720</v>
      </c>
      <c r="L100" s="334">
        <v>720</v>
      </c>
      <c r="M100" s="334">
        <v>138</v>
      </c>
      <c r="N100" s="334">
        <v>889</v>
      </c>
      <c r="O100" s="334">
        <v>587</v>
      </c>
      <c r="P100" s="334">
        <v>4413</v>
      </c>
      <c r="Q100" s="334">
        <v>4900.5</v>
      </c>
      <c r="R100" s="334">
        <v>3906</v>
      </c>
      <c r="S100" s="329">
        <f t="shared" si="4"/>
        <v>-0.20293847566574838</v>
      </c>
    </row>
    <row r="101" spans="2:19">
      <c r="B101" s="420" t="s">
        <v>80</v>
      </c>
      <c r="C101" s="325" t="s">
        <v>376</v>
      </c>
      <c r="D101" s="342">
        <v>11.740058913153886</v>
      </c>
      <c r="E101" s="342">
        <v>7.9163908450704232</v>
      </c>
      <c r="F101" s="342">
        <v>9.4583606557377049</v>
      </c>
      <c r="G101" s="342">
        <v>16.156340101522844</v>
      </c>
      <c r="H101" s="342">
        <v>16.355202659302293</v>
      </c>
      <c r="I101" s="342">
        <v>11.113535982165663</v>
      </c>
      <c r="J101" s="342">
        <v>16.073135409123825</v>
      </c>
      <c r="K101" s="334">
        <v>12.774809479943054</v>
      </c>
      <c r="L101" s="334">
        <v>9.6632806557931197</v>
      </c>
      <c r="M101" s="334">
        <v>21.634211235955057</v>
      </c>
      <c r="N101" s="334">
        <v>15.788792157436536</v>
      </c>
      <c r="O101" s="334">
        <v>16.154355078007644</v>
      </c>
      <c r="P101" s="334">
        <v>14.788447590996297</v>
      </c>
      <c r="Q101" s="334">
        <v>11.406122429499151</v>
      </c>
      <c r="R101" s="334">
        <v>10.993196560053113</v>
      </c>
      <c r="S101" s="329">
        <f t="shared" si="4"/>
        <v>-3.620212495511238E-2</v>
      </c>
    </row>
    <row r="102" spans="2:19">
      <c r="B102" s="420"/>
      <c r="C102" s="325" t="s">
        <v>377</v>
      </c>
      <c r="D102" s="342">
        <v>0.36662188830146852</v>
      </c>
      <c r="E102" s="342">
        <v>0.27725674998035865</v>
      </c>
      <c r="F102" s="342">
        <v>8.3735974380237596E-2</v>
      </c>
      <c r="G102" s="342">
        <v>0.54528897415721389</v>
      </c>
      <c r="H102" s="342">
        <v>0.60617983539550691</v>
      </c>
      <c r="I102" s="342">
        <v>0.27602567653987808</v>
      </c>
      <c r="J102" s="342">
        <v>0.53184377780876613</v>
      </c>
      <c r="K102" s="334">
        <v>0.46068252914418573</v>
      </c>
      <c r="L102" s="334">
        <v>0.18681315133191548</v>
      </c>
      <c r="M102" s="334">
        <v>0.7873648989494193</v>
      </c>
      <c r="N102" s="334">
        <v>0.48722699925530211</v>
      </c>
      <c r="O102" s="334">
        <v>0.21118905079226705</v>
      </c>
      <c r="P102" s="334">
        <v>0.4838840701190667</v>
      </c>
      <c r="Q102" s="334">
        <v>0.39607782865434249</v>
      </c>
      <c r="R102" s="334">
        <v>0.15557131640352967</v>
      </c>
      <c r="S102" s="329">
        <f t="shared" si="4"/>
        <v>-0.60722033613424775</v>
      </c>
    </row>
    <row r="103" spans="2:19">
      <c r="B103" s="324" t="s">
        <v>81</v>
      </c>
      <c r="C103" s="325" t="s">
        <v>357</v>
      </c>
      <c r="D103" s="343">
        <v>0.99859838409259372</v>
      </c>
      <c r="E103" s="343">
        <v>1.0000000000000004</v>
      </c>
      <c r="F103" s="343">
        <v>0.24683988224753628</v>
      </c>
      <c r="G103" s="343">
        <v>0.9882735290541439</v>
      </c>
      <c r="H103" s="343">
        <v>0.98714696009812608</v>
      </c>
      <c r="I103" s="343">
        <v>0.62986857304763955</v>
      </c>
      <c r="J103" s="343">
        <v>0.99999999999999989</v>
      </c>
      <c r="K103" s="343">
        <v>0.99999999999999989</v>
      </c>
      <c r="L103" s="343">
        <v>0.52623625220384529</v>
      </c>
      <c r="M103" s="343">
        <v>0.99999999999999989</v>
      </c>
      <c r="N103" s="343">
        <v>1.0000000000000002</v>
      </c>
      <c r="O103" s="343">
        <v>0.39614286848272118</v>
      </c>
      <c r="P103" s="343">
        <v>0.99668006685035437</v>
      </c>
      <c r="Q103" s="343">
        <v>0.99596024432073693</v>
      </c>
      <c r="R103" s="343">
        <v>0.39156297048421645</v>
      </c>
      <c r="S103" s="344"/>
    </row>
    <row r="104" spans="2:19">
      <c r="B104" s="332" t="s">
        <v>82</v>
      </c>
      <c r="C104" s="325" t="s">
        <v>357</v>
      </c>
      <c r="D104" s="343">
        <v>0</v>
      </c>
      <c r="E104" s="343">
        <v>0</v>
      </c>
      <c r="F104" s="343">
        <v>0</v>
      </c>
      <c r="G104" s="343">
        <v>1.1726470945856148E-2</v>
      </c>
      <c r="H104" s="343">
        <v>8.2138856888260905E-3</v>
      </c>
      <c r="I104" s="343">
        <v>2.2132274455673447E-2</v>
      </c>
      <c r="J104" s="343">
        <v>0</v>
      </c>
      <c r="K104" s="343">
        <v>0</v>
      </c>
      <c r="L104" s="343">
        <v>0</v>
      </c>
      <c r="M104" s="343">
        <v>0</v>
      </c>
      <c r="N104" s="343">
        <v>0</v>
      </c>
      <c r="O104" s="343">
        <v>0</v>
      </c>
      <c r="P104" s="343">
        <v>2.7279101984504788E-3</v>
      </c>
      <c r="Q104" s="343">
        <v>2.5816531819383864E-3</v>
      </c>
      <c r="R104" s="343">
        <v>0</v>
      </c>
      <c r="S104" s="344"/>
    </row>
    <row r="105" spans="2:19">
      <c r="B105" s="321"/>
      <c r="C105" s="330"/>
      <c r="D105" s="321"/>
      <c r="E105" s="321"/>
      <c r="F105" s="321"/>
      <c r="G105" s="321"/>
      <c r="H105" s="321"/>
      <c r="I105" s="321"/>
      <c r="J105" s="321"/>
      <c r="K105" s="321"/>
      <c r="L105" s="321"/>
      <c r="M105" s="321"/>
      <c r="N105" s="321"/>
      <c r="O105" s="321"/>
      <c r="P105" s="321"/>
      <c r="Q105" s="321"/>
      <c r="R105" s="321"/>
      <c r="S105" s="321"/>
    </row>
    <row r="106" spans="2:19">
      <c r="B106" s="321"/>
      <c r="C106" s="330"/>
      <c r="D106" s="321"/>
      <c r="E106" s="321"/>
      <c r="F106" s="321"/>
      <c r="G106" s="321"/>
      <c r="H106" s="321"/>
      <c r="I106" s="321"/>
      <c r="J106" s="321"/>
      <c r="K106" s="321"/>
      <c r="L106" s="321"/>
      <c r="M106" s="321"/>
      <c r="N106" s="321"/>
      <c r="O106" s="321"/>
      <c r="P106" s="321"/>
      <c r="Q106" s="321"/>
      <c r="R106" s="321"/>
      <c r="S106" s="321"/>
    </row>
    <row r="107" spans="2:19">
      <c r="B107" s="172" t="s">
        <v>83</v>
      </c>
      <c r="C107" s="172"/>
      <c r="D107" s="172"/>
      <c r="E107" s="172"/>
      <c r="F107" s="172"/>
      <c r="G107" s="172"/>
      <c r="H107" s="172"/>
      <c r="I107" s="172"/>
      <c r="J107" s="172"/>
      <c r="K107" s="172"/>
      <c r="L107" s="172"/>
      <c r="M107" s="172"/>
      <c r="N107" s="172"/>
      <c r="O107" s="172"/>
      <c r="P107" s="172"/>
      <c r="Q107" s="172"/>
      <c r="R107" s="172"/>
      <c r="S107" s="172"/>
    </row>
    <row r="108" spans="2:19" ht="14.45" customHeight="1">
      <c r="B108" s="10" t="s">
        <v>24</v>
      </c>
      <c r="C108" s="10" t="s">
        <v>329</v>
      </c>
      <c r="D108" s="422" t="s">
        <v>330</v>
      </c>
      <c r="E108" s="423"/>
      <c r="F108" s="424"/>
      <c r="G108" s="422" t="s">
        <v>331</v>
      </c>
      <c r="H108" s="423"/>
      <c r="I108" s="424"/>
      <c r="J108" s="422" t="s">
        <v>332</v>
      </c>
      <c r="K108" s="423"/>
      <c r="L108" s="424"/>
      <c r="M108" s="422" t="s">
        <v>333</v>
      </c>
      <c r="N108" s="423"/>
      <c r="O108" s="423"/>
      <c r="P108" s="422" t="s">
        <v>158</v>
      </c>
      <c r="Q108" s="423"/>
      <c r="R108" s="424"/>
      <c r="S108" s="377" t="s">
        <v>334</v>
      </c>
    </row>
    <row r="109" spans="2:19">
      <c r="B109" s="16"/>
      <c r="C109" s="16"/>
      <c r="D109" s="323">
        <v>2019</v>
      </c>
      <c r="E109" s="323">
        <v>2020</v>
      </c>
      <c r="F109" s="15">
        <v>2021</v>
      </c>
      <c r="G109" s="323">
        <v>2019</v>
      </c>
      <c r="H109" s="323">
        <v>2020</v>
      </c>
      <c r="I109" s="15">
        <v>2021</v>
      </c>
      <c r="J109" s="323">
        <v>2019</v>
      </c>
      <c r="K109" s="323">
        <v>2020</v>
      </c>
      <c r="L109" s="15">
        <v>2021</v>
      </c>
      <c r="M109" s="323">
        <v>2019</v>
      </c>
      <c r="N109" s="323">
        <v>2020</v>
      </c>
      <c r="O109" s="15">
        <v>2021</v>
      </c>
      <c r="P109" s="323">
        <v>2019</v>
      </c>
      <c r="Q109" s="323">
        <v>2020</v>
      </c>
      <c r="R109" s="15">
        <v>2021</v>
      </c>
      <c r="S109" s="182" t="s">
        <v>335</v>
      </c>
    </row>
    <row r="110" spans="2:19">
      <c r="B110" s="13" t="s">
        <v>84</v>
      </c>
      <c r="C110" s="325" t="s">
        <v>378</v>
      </c>
      <c r="D110" s="334">
        <v>21.27036</v>
      </c>
      <c r="E110" s="334">
        <v>15.83253</v>
      </c>
      <c r="F110" s="334">
        <v>15.10051</v>
      </c>
      <c r="G110" s="334">
        <v>9.3196200000000005</v>
      </c>
      <c r="H110" s="334">
        <v>7.6503100000000002</v>
      </c>
      <c r="I110" s="334">
        <v>6.8132999999999999</v>
      </c>
      <c r="J110" s="334">
        <v>1.6014699999999999</v>
      </c>
      <c r="K110" s="334">
        <v>1.1169</v>
      </c>
      <c r="L110" s="334">
        <v>0.96238000000000001</v>
      </c>
      <c r="M110" s="334">
        <v>2.1603699999999999</v>
      </c>
      <c r="N110" s="334">
        <v>0.75817000000000001</v>
      </c>
      <c r="O110" s="334">
        <v>0.85024</v>
      </c>
      <c r="P110" s="334">
        <v>34.351819999999996</v>
      </c>
      <c r="Q110" s="334">
        <v>25.35791</v>
      </c>
      <c r="R110" s="334">
        <v>23.726430000000001</v>
      </c>
      <c r="S110" s="328">
        <f t="shared" ref="S110:S111" si="5">(R110-Q110)/(Q110)</f>
        <v>-6.4338109883661537E-2</v>
      </c>
    </row>
    <row r="111" spans="2:19">
      <c r="B111" s="324" t="s">
        <v>85</v>
      </c>
      <c r="C111" s="325" t="s">
        <v>379</v>
      </c>
      <c r="D111" s="334">
        <v>12.963144743524632</v>
      </c>
      <c r="E111" s="334">
        <v>9.2913908450704223</v>
      </c>
      <c r="F111" s="334">
        <v>9.1402834804539737</v>
      </c>
      <c r="G111" s="334">
        <v>14.192314720812185</v>
      </c>
      <c r="H111" s="334">
        <v>11.105069295001833</v>
      </c>
      <c r="I111" s="334">
        <v>9.4930218517056399</v>
      </c>
      <c r="J111" s="334">
        <v>6.9578711078928315</v>
      </c>
      <c r="K111" s="334">
        <v>4.4896742316388911</v>
      </c>
      <c r="L111" s="334">
        <v>3.903848559114341</v>
      </c>
      <c r="M111" s="334">
        <v>3.8838112359550561</v>
      </c>
      <c r="N111" s="334">
        <v>1.5127195578581927</v>
      </c>
      <c r="O111" s="334">
        <v>1.580112311175675</v>
      </c>
      <c r="P111" s="334">
        <v>11.139023428000108</v>
      </c>
      <c r="Q111" s="334">
        <v>8.0683929020290357</v>
      </c>
      <c r="R111" s="334">
        <v>7.5216716495508544</v>
      </c>
      <c r="S111" s="329">
        <f t="shared" si="5"/>
        <v>-6.7760861316098278E-2</v>
      </c>
    </row>
    <row r="112" spans="2:19">
      <c r="B112" s="324" t="s">
        <v>86</v>
      </c>
      <c r="C112" s="325" t="s">
        <v>357</v>
      </c>
      <c r="D112" s="329">
        <v>1</v>
      </c>
      <c r="E112" s="329">
        <v>1</v>
      </c>
      <c r="F112" s="329">
        <v>1</v>
      </c>
      <c r="G112" s="329">
        <v>1</v>
      </c>
      <c r="H112" s="329">
        <v>1</v>
      </c>
      <c r="I112" s="329">
        <v>1</v>
      </c>
      <c r="J112" s="329">
        <v>1</v>
      </c>
      <c r="K112" s="329">
        <v>1</v>
      </c>
      <c r="L112" s="329">
        <v>1</v>
      </c>
      <c r="M112" s="329">
        <v>1</v>
      </c>
      <c r="N112" s="329">
        <v>1</v>
      </c>
      <c r="O112" s="329">
        <v>1</v>
      </c>
      <c r="P112" s="329">
        <v>1</v>
      </c>
      <c r="Q112" s="329">
        <v>1</v>
      </c>
      <c r="R112" s="329">
        <v>1</v>
      </c>
      <c r="S112" s="329"/>
    </row>
    <row r="113" spans="2:19">
      <c r="B113" s="321"/>
      <c r="C113" s="330"/>
      <c r="D113" s="321"/>
      <c r="E113" s="321"/>
      <c r="F113" s="321"/>
      <c r="G113" s="321"/>
      <c r="H113" s="321"/>
      <c r="I113" s="321"/>
      <c r="J113" s="321"/>
      <c r="K113" s="321"/>
      <c r="L113" s="321"/>
      <c r="M113" s="321"/>
      <c r="N113" s="321"/>
      <c r="O113" s="321"/>
      <c r="P113" s="321"/>
      <c r="Q113" s="321"/>
      <c r="R113" s="321"/>
      <c r="S113" s="321"/>
    </row>
    <row r="114" spans="2:19">
      <c r="B114" s="321"/>
      <c r="C114" s="330"/>
      <c r="D114" s="321"/>
      <c r="E114" s="321"/>
      <c r="F114" s="321"/>
      <c r="G114" s="321"/>
      <c r="H114" s="321"/>
      <c r="I114" s="321"/>
      <c r="J114" s="321"/>
      <c r="K114" s="321"/>
      <c r="L114" s="321"/>
      <c r="M114" s="321"/>
      <c r="N114" s="321"/>
      <c r="O114" s="321"/>
      <c r="P114" s="321"/>
      <c r="Q114" s="321"/>
      <c r="R114" s="321"/>
      <c r="S114" s="321"/>
    </row>
    <row r="115" spans="2:19">
      <c r="B115" s="429" t="s">
        <v>87</v>
      </c>
      <c r="C115" s="429"/>
      <c r="D115" s="429"/>
      <c r="E115" s="429"/>
      <c r="F115" s="429"/>
      <c r="G115" s="429"/>
      <c r="H115" s="429"/>
      <c r="I115" s="429"/>
      <c r="J115" s="429"/>
      <c r="K115" s="429"/>
      <c r="L115" s="429"/>
      <c r="M115" s="429"/>
      <c r="N115" s="429"/>
      <c r="O115" s="429"/>
      <c r="P115" s="429"/>
      <c r="Q115" s="429"/>
      <c r="R115" s="429"/>
      <c r="S115" s="429"/>
    </row>
    <row r="116" spans="2:19" ht="14.45" customHeight="1">
      <c r="B116" s="10" t="s">
        <v>24</v>
      </c>
      <c r="C116" s="10" t="s">
        <v>329</v>
      </c>
      <c r="D116" s="422" t="s">
        <v>330</v>
      </c>
      <c r="E116" s="423"/>
      <c r="F116" s="424"/>
      <c r="G116" s="422" t="s">
        <v>331</v>
      </c>
      <c r="H116" s="423"/>
      <c r="I116" s="424"/>
      <c r="J116" s="422" t="s">
        <v>332</v>
      </c>
      <c r="K116" s="423"/>
      <c r="L116" s="424"/>
      <c r="M116" s="422" t="s">
        <v>333</v>
      </c>
      <c r="N116" s="423"/>
      <c r="O116" s="423"/>
      <c r="P116" s="422" t="s">
        <v>158</v>
      </c>
      <c r="Q116" s="423"/>
      <c r="R116" s="424"/>
      <c r="S116" s="377" t="s">
        <v>334</v>
      </c>
    </row>
    <row r="117" spans="2:19">
      <c r="B117" s="16"/>
      <c r="C117" s="16"/>
      <c r="D117" s="323">
        <v>2019</v>
      </c>
      <c r="E117" s="323">
        <v>2020</v>
      </c>
      <c r="F117" s="15">
        <v>2021</v>
      </c>
      <c r="G117" s="323">
        <v>2019</v>
      </c>
      <c r="H117" s="323">
        <v>2020</v>
      </c>
      <c r="I117" s="15">
        <v>2021</v>
      </c>
      <c r="J117" s="323">
        <v>2019</v>
      </c>
      <c r="K117" s="323">
        <v>2020</v>
      </c>
      <c r="L117" s="15">
        <v>2021</v>
      </c>
      <c r="M117" s="323">
        <v>2019</v>
      </c>
      <c r="N117" s="323">
        <v>2020</v>
      </c>
      <c r="O117" s="15">
        <v>2021</v>
      </c>
      <c r="P117" s="323">
        <v>2019</v>
      </c>
      <c r="Q117" s="323">
        <v>2020</v>
      </c>
      <c r="R117" s="15">
        <v>2021</v>
      </c>
      <c r="S117" s="182" t="s">
        <v>335</v>
      </c>
    </row>
    <row r="118" spans="2:19">
      <c r="B118" s="13" t="s">
        <v>88</v>
      </c>
      <c r="C118" s="325" t="s">
        <v>378</v>
      </c>
      <c r="D118" s="334">
        <v>119.97886</v>
      </c>
      <c r="E118" s="334">
        <v>189.30889000000002</v>
      </c>
      <c r="F118" s="334">
        <v>61.282139999999998</v>
      </c>
      <c r="G118" s="334">
        <v>59.645199999999996</v>
      </c>
      <c r="H118" s="334">
        <v>45.811519999999994</v>
      </c>
      <c r="I118" s="334">
        <v>33.332660000000004</v>
      </c>
      <c r="J118" s="334">
        <v>10.84639</v>
      </c>
      <c r="K118" s="334">
        <v>7.6911199999999997</v>
      </c>
      <c r="L118" s="334">
        <v>9.9554299999999998</v>
      </c>
      <c r="M118" s="334">
        <v>79.378910000000005</v>
      </c>
      <c r="N118" s="334">
        <v>36.270339999999997</v>
      </c>
      <c r="O118" s="334">
        <v>27.81334</v>
      </c>
      <c r="P118" s="334">
        <v>269.84935999999999</v>
      </c>
      <c r="Q118" s="334">
        <v>279.08186999999998</v>
      </c>
      <c r="R118" s="334">
        <v>132.38357000000002</v>
      </c>
      <c r="S118" s="329">
        <f t="shared" ref="S118:S125" si="6">(R118-Q118)/(Q118)</f>
        <v>-0.52564611237555481</v>
      </c>
    </row>
    <row r="119" spans="2:19">
      <c r="B119" s="324" t="s">
        <v>89</v>
      </c>
      <c r="C119" s="325" t="s">
        <v>380</v>
      </c>
      <c r="D119" s="334">
        <v>73.120686642965978</v>
      </c>
      <c r="E119" s="334">
        <v>111.09676643192489</v>
      </c>
      <c r="F119" s="334">
        <v>37.093855233291301</v>
      </c>
      <c r="G119" s="334">
        <v>90.830253807106601</v>
      </c>
      <c r="H119" s="334">
        <v>66.499279651329459</v>
      </c>
      <c r="I119" s="334">
        <v>46.442644497596547</v>
      </c>
      <c r="J119" s="334">
        <v>47.124069514844315</v>
      </c>
      <c r="K119" s="334">
        <v>30.916486056444182</v>
      </c>
      <c r="L119" s="334">
        <v>40.383726865545505</v>
      </c>
      <c r="M119" s="334">
        <v>142.70365842696629</v>
      </c>
      <c r="N119" s="334">
        <v>72.367480496677942</v>
      </c>
      <c r="O119" s="334">
        <v>51.689171232728228</v>
      </c>
      <c r="P119" s="334">
        <v>87.50215688923717</v>
      </c>
      <c r="Q119" s="334">
        <v>88.798413551944549</v>
      </c>
      <c r="R119" s="334">
        <v>41.967786360414571</v>
      </c>
      <c r="S119" s="329">
        <f t="shared" si="6"/>
        <v>-0.52738134971449002</v>
      </c>
    </row>
    <row r="120" spans="2:19">
      <c r="B120" s="324" t="s">
        <v>90</v>
      </c>
      <c r="C120" s="325" t="s">
        <v>378</v>
      </c>
      <c r="D120" s="334">
        <v>66.536339999999996</v>
      </c>
      <c r="E120" s="334">
        <v>144.73271</v>
      </c>
      <c r="F120" s="334">
        <v>12.583440000000001</v>
      </c>
      <c r="G120" s="334">
        <v>21.948</v>
      </c>
      <c r="H120" s="334">
        <v>6.9269999999999996</v>
      </c>
      <c r="I120" s="334">
        <v>8.4649999999999999</v>
      </c>
      <c r="J120" s="334">
        <v>1.629</v>
      </c>
      <c r="K120" s="334">
        <v>2.4494000000000002</v>
      </c>
      <c r="L120" s="334">
        <v>0.54600000000000004</v>
      </c>
      <c r="M120" s="334">
        <v>15.525</v>
      </c>
      <c r="N120" s="334">
        <v>12.67451</v>
      </c>
      <c r="O120" s="334">
        <v>10.58521</v>
      </c>
      <c r="P120" s="334">
        <v>105.63834</v>
      </c>
      <c r="Q120" s="334">
        <v>166.78361999999998</v>
      </c>
      <c r="R120" s="334">
        <v>32.179650000000002</v>
      </c>
      <c r="S120" s="329">
        <f t="shared" si="6"/>
        <v>-0.80705749161698248</v>
      </c>
    </row>
    <row r="121" spans="2:19">
      <c r="B121" s="324" t="s">
        <v>91</v>
      </c>
      <c r="C121" s="325" t="s">
        <v>357</v>
      </c>
      <c r="D121" s="338">
        <v>1</v>
      </c>
      <c r="E121" s="338">
        <v>1</v>
      </c>
      <c r="F121" s="338">
        <v>1</v>
      </c>
      <c r="G121" s="338">
        <v>1</v>
      </c>
      <c r="H121" s="338">
        <v>1</v>
      </c>
      <c r="I121" s="338">
        <v>1</v>
      </c>
      <c r="J121" s="338">
        <v>1</v>
      </c>
      <c r="K121" s="338">
        <v>1</v>
      </c>
      <c r="L121" s="338">
        <v>1</v>
      </c>
      <c r="M121" s="338">
        <v>1</v>
      </c>
      <c r="N121" s="338">
        <v>1</v>
      </c>
      <c r="O121" s="338">
        <v>1</v>
      </c>
      <c r="P121" s="338">
        <v>1</v>
      </c>
      <c r="Q121" s="338">
        <v>1</v>
      </c>
      <c r="R121" s="338">
        <v>1</v>
      </c>
      <c r="S121" s="329"/>
    </row>
    <row r="122" spans="2:19">
      <c r="B122" s="324" t="s">
        <v>381</v>
      </c>
      <c r="C122" s="325" t="s">
        <v>378</v>
      </c>
      <c r="D122" s="334">
        <v>13.725</v>
      </c>
      <c r="E122" s="334">
        <v>1.8029999999999999</v>
      </c>
      <c r="F122" s="334">
        <v>6.68</v>
      </c>
      <c r="G122" s="334">
        <v>0.06</v>
      </c>
      <c r="H122" s="334">
        <v>0.13600000000000001</v>
      </c>
      <c r="I122" s="334">
        <v>0.15</v>
      </c>
      <c r="J122" s="334">
        <v>3.4950000000000001</v>
      </c>
      <c r="K122" s="334">
        <v>0</v>
      </c>
      <c r="L122" s="334">
        <v>5.6070000000000002</v>
      </c>
      <c r="M122" s="334">
        <v>0.98977999999999999</v>
      </c>
      <c r="N122" s="334">
        <v>0.87644000000000011</v>
      </c>
      <c r="O122" s="334">
        <v>1.4988599999999999</v>
      </c>
      <c r="P122" s="334">
        <v>18.269779999999997</v>
      </c>
      <c r="Q122" s="334">
        <v>2.8154400000000002</v>
      </c>
      <c r="R122" s="334">
        <v>13.93586</v>
      </c>
      <c r="S122" s="329">
        <f t="shared" si="6"/>
        <v>3.9497982553348674</v>
      </c>
    </row>
    <row r="123" spans="2:19" ht="13.5" customHeight="1">
      <c r="B123" s="324" t="s">
        <v>93</v>
      </c>
      <c r="C123" s="325" t="s">
        <v>357</v>
      </c>
      <c r="D123" s="338">
        <v>1</v>
      </c>
      <c r="E123" s="338">
        <v>1</v>
      </c>
      <c r="F123" s="338">
        <v>1</v>
      </c>
      <c r="G123" s="338">
        <v>1</v>
      </c>
      <c r="H123" s="338">
        <v>1</v>
      </c>
      <c r="I123" s="338">
        <v>1</v>
      </c>
      <c r="J123" s="338">
        <v>1</v>
      </c>
      <c r="K123" s="338">
        <v>1</v>
      </c>
      <c r="L123" s="338">
        <v>1</v>
      </c>
      <c r="M123" s="338">
        <v>1</v>
      </c>
      <c r="N123" s="338">
        <v>1</v>
      </c>
      <c r="O123" s="338">
        <v>1</v>
      </c>
      <c r="P123" s="338">
        <v>1</v>
      </c>
      <c r="Q123" s="338">
        <v>1</v>
      </c>
      <c r="R123" s="338">
        <v>1</v>
      </c>
      <c r="S123" s="329"/>
    </row>
    <row r="124" spans="2:19">
      <c r="B124" s="324" t="s">
        <v>94</v>
      </c>
      <c r="C124" s="325" t="s">
        <v>378</v>
      </c>
      <c r="D124" s="334">
        <v>1.38449</v>
      </c>
      <c r="E124" s="334">
        <v>2.00962</v>
      </c>
      <c r="F124" s="334">
        <v>1.585</v>
      </c>
      <c r="G124" s="334">
        <v>0.31769999999999998</v>
      </c>
      <c r="H124" s="334">
        <v>0.17899999999999999</v>
      </c>
      <c r="I124" s="334">
        <v>0.186</v>
      </c>
      <c r="J124" s="334">
        <v>3.9E-2</v>
      </c>
      <c r="K124" s="334">
        <v>4.3400000000000001E-2</v>
      </c>
      <c r="L124" s="334">
        <v>0</v>
      </c>
      <c r="M124" s="334">
        <v>8.0740300000000005</v>
      </c>
      <c r="N124" s="334">
        <v>2.2037800000000001</v>
      </c>
      <c r="O124" s="334">
        <v>2.85148</v>
      </c>
      <c r="P124" s="334">
        <v>9.8152200000000001</v>
      </c>
      <c r="Q124" s="334">
        <v>4.4358000000000004</v>
      </c>
      <c r="R124" s="334">
        <v>4.6224799999999995</v>
      </c>
      <c r="S124" s="329">
        <f t="shared" si="6"/>
        <v>4.2084855043058533E-2</v>
      </c>
    </row>
    <row r="125" spans="2:19">
      <c r="B125" s="324" t="s">
        <v>95</v>
      </c>
      <c r="C125" s="325" t="s">
        <v>378</v>
      </c>
      <c r="D125" s="334">
        <v>38.333030000000008</v>
      </c>
      <c r="E125" s="334">
        <v>40.76356000000002</v>
      </c>
      <c r="F125" s="334">
        <v>40.433699999999995</v>
      </c>
      <c r="G125" s="334">
        <v>37.319499999999998</v>
      </c>
      <c r="H125" s="334">
        <v>38.569519999999997</v>
      </c>
      <c r="I125" s="334">
        <v>24.531660000000002</v>
      </c>
      <c r="J125" s="334">
        <v>5.6833899999999993</v>
      </c>
      <c r="K125" s="334">
        <v>5.1983199999999998</v>
      </c>
      <c r="L125" s="334">
        <v>3.8024300000000002</v>
      </c>
      <c r="M125" s="334">
        <v>54.790100000000002</v>
      </c>
      <c r="N125" s="334">
        <v>20.515609999999995</v>
      </c>
      <c r="O125" s="334">
        <v>12.877790000000001</v>
      </c>
      <c r="P125" s="334">
        <v>136.12601999999998</v>
      </c>
      <c r="Q125" s="334">
        <v>105.04701</v>
      </c>
      <c r="R125" s="334">
        <v>81.64558000000001</v>
      </c>
      <c r="S125" s="329">
        <f t="shared" si="6"/>
        <v>-0.22277102413481345</v>
      </c>
    </row>
    <row r="126" spans="2:19">
      <c r="B126" s="321"/>
      <c r="C126" s="330"/>
      <c r="D126" s="330"/>
      <c r="E126" s="330"/>
      <c r="F126" s="330"/>
      <c r="G126" s="330"/>
      <c r="H126" s="330"/>
      <c r="I126" s="330"/>
      <c r="J126" s="330"/>
      <c r="K126" s="330"/>
      <c r="L126" s="330"/>
      <c r="M126" s="330"/>
      <c r="N126" s="330"/>
      <c r="O126" s="330"/>
      <c r="P126" s="330"/>
      <c r="Q126" s="330"/>
      <c r="R126" s="330"/>
      <c r="S126" s="321"/>
    </row>
    <row r="127" spans="2:19">
      <c r="B127" s="321"/>
      <c r="C127" s="330"/>
      <c r="D127" s="321"/>
      <c r="E127" s="321"/>
      <c r="F127" s="321"/>
      <c r="G127" s="321"/>
      <c r="H127" s="321"/>
      <c r="I127" s="321"/>
      <c r="J127" s="321"/>
      <c r="K127" s="321"/>
      <c r="L127" s="321"/>
      <c r="M127" s="321"/>
      <c r="N127" s="321"/>
      <c r="O127" s="321"/>
      <c r="P127" s="321"/>
      <c r="Q127" s="321"/>
      <c r="R127" s="321"/>
      <c r="S127" s="321"/>
    </row>
    <row r="128" spans="2:19">
      <c r="B128" s="429" t="s">
        <v>96</v>
      </c>
      <c r="C128" s="429"/>
      <c r="D128" s="429"/>
      <c r="E128" s="429"/>
      <c r="F128" s="429"/>
      <c r="G128" s="429"/>
      <c r="H128" s="429"/>
      <c r="I128" s="429"/>
      <c r="J128" s="429"/>
      <c r="K128" s="429"/>
      <c r="L128" s="429"/>
      <c r="M128" s="429"/>
      <c r="N128" s="429"/>
      <c r="O128" s="429"/>
      <c r="P128" s="429"/>
      <c r="Q128" s="429"/>
      <c r="R128" s="429"/>
      <c r="S128" s="429"/>
    </row>
    <row r="129" spans="2:19" ht="23.25" customHeight="1">
      <c r="B129" s="10" t="s">
        <v>24</v>
      </c>
      <c r="C129" s="10" t="s">
        <v>329</v>
      </c>
      <c r="D129" s="422" t="s">
        <v>330</v>
      </c>
      <c r="E129" s="423"/>
      <c r="F129" s="424"/>
      <c r="G129" s="422" t="s">
        <v>331</v>
      </c>
      <c r="H129" s="423"/>
      <c r="I129" s="424"/>
      <c r="J129" s="422" t="s">
        <v>332</v>
      </c>
      <c r="K129" s="423"/>
      <c r="L129" s="424"/>
      <c r="M129" s="422" t="s">
        <v>333</v>
      </c>
      <c r="N129" s="423"/>
      <c r="O129" s="423"/>
      <c r="P129" s="422" t="s">
        <v>158</v>
      </c>
      <c r="Q129" s="423"/>
      <c r="R129" s="424"/>
      <c r="S129" s="377" t="s">
        <v>334</v>
      </c>
    </row>
    <row r="130" spans="2:19">
      <c r="B130" s="16"/>
      <c r="C130" s="16"/>
      <c r="D130" s="323">
        <v>2019</v>
      </c>
      <c r="E130" s="323">
        <v>2020</v>
      </c>
      <c r="F130" s="15">
        <v>2021</v>
      </c>
      <c r="G130" s="323">
        <v>2019</v>
      </c>
      <c r="H130" s="323">
        <v>2020</v>
      </c>
      <c r="I130" s="15">
        <v>2021</v>
      </c>
      <c r="J130" s="323">
        <v>2019</v>
      </c>
      <c r="K130" s="323">
        <v>2020</v>
      </c>
      <c r="L130" s="15">
        <v>2021</v>
      </c>
      <c r="M130" s="323">
        <v>2019</v>
      </c>
      <c r="N130" s="323">
        <v>2020</v>
      </c>
      <c r="O130" s="15">
        <v>2021</v>
      </c>
      <c r="P130" s="323">
        <v>2019</v>
      </c>
      <c r="Q130" s="323">
        <v>2020</v>
      </c>
      <c r="R130" s="15">
        <v>2021</v>
      </c>
      <c r="S130" s="182" t="s">
        <v>335</v>
      </c>
    </row>
    <row r="131" spans="2:19">
      <c r="B131" s="13" t="s">
        <v>382</v>
      </c>
      <c r="C131" s="325" t="s">
        <v>378</v>
      </c>
      <c r="D131" s="334">
        <v>4.8280000000000003</v>
      </c>
      <c r="E131" s="334">
        <v>3.9609999999999999</v>
      </c>
      <c r="F131" s="334">
        <v>2.2400000000000002</v>
      </c>
      <c r="G131" s="334">
        <v>0.2</v>
      </c>
      <c r="H131" s="334">
        <v>0</v>
      </c>
      <c r="I131" s="334">
        <v>0</v>
      </c>
      <c r="J131" s="334">
        <v>0</v>
      </c>
      <c r="K131" s="334">
        <v>0</v>
      </c>
      <c r="L131" s="334">
        <v>0</v>
      </c>
      <c r="M131" s="334">
        <v>0.27044999999999997</v>
      </c>
      <c r="N131" s="334">
        <v>0.22763999999999998</v>
      </c>
      <c r="O131" s="334">
        <v>7.1120000000000003E-2</v>
      </c>
      <c r="P131" s="334">
        <v>5.2984499999999999</v>
      </c>
      <c r="Q131" s="334">
        <v>4.1886400000000004</v>
      </c>
      <c r="R131" s="334">
        <v>2.3111199999999998</v>
      </c>
      <c r="S131" s="329">
        <f t="shared" ref="S131" si="7">(R131-Q131)/(Q131)</f>
        <v>-0.4482409564918447</v>
      </c>
    </row>
    <row r="132" spans="2:19">
      <c r="B132" s="321"/>
      <c r="C132" s="330"/>
      <c r="D132" s="330"/>
      <c r="E132" s="330"/>
      <c r="F132" s="330"/>
      <c r="G132" s="330"/>
      <c r="H132" s="330"/>
      <c r="I132" s="330"/>
      <c r="J132" s="330"/>
      <c r="K132" s="330"/>
      <c r="L132" s="330"/>
      <c r="M132" s="330"/>
      <c r="N132" s="330"/>
      <c r="O132" s="330"/>
      <c r="P132" s="330"/>
      <c r="Q132" s="330"/>
      <c r="R132" s="330"/>
      <c r="S132" s="330"/>
    </row>
    <row r="133" spans="2:19">
      <c r="B133" s="321"/>
      <c r="C133" s="330"/>
      <c r="D133" s="321"/>
      <c r="E133" s="321"/>
      <c r="F133" s="321"/>
      <c r="G133" s="321"/>
      <c r="H133" s="321"/>
      <c r="I133" s="321"/>
      <c r="J133" s="321"/>
      <c r="K133" s="321"/>
      <c r="L133" s="321"/>
      <c r="M133" s="321"/>
      <c r="N133" s="321"/>
      <c r="O133" s="321"/>
      <c r="P133" s="321"/>
      <c r="Q133" s="9"/>
      <c r="R133" s="9"/>
      <c r="S133" s="321"/>
    </row>
    <row r="134" spans="2:19">
      <c r="B134" s="321"/>
      <c r="C134" s="330"/>
      <c r="D134" s="321"/>
      <c r="E134" s="321"/>
      <c r="F134" s="321"/>
      <c r="G134" s="321"/>
      <c r="H134" s="321"/>
      <c r="I134" s="321"/>
      <c r="J134" s="321"/>
      <c r="K134" s="321"/>
      <c r="L134" s="321"/>
      <c r="M134" s="321"/>
      <c r="N134" s="321"/>
      <c r="O134" s="321"/>
      <c r="P134" s="321"/>
      <c r="Q134" s="9"/>
      <c r="R134" s="9"/>
      <c r="S134" s="321"/>
    </row>
    <row r="135" spans="2:19" ht="95.1" customHeight="1">
      <c r="B135" s="14" t="s">
        <v>383</v>
      </c>
      <c r="C135" s="430" t="s">
        <v>384</v>
      </c>
      <c r="D135" s="418"/>
      <c r="E135" s="418"/>
      <c r="F135" s="418"/>
      <c r="G135" s="418"/>
      <c r="H135" s="418"/>
      <c r="I135" s="418"/>
      <c r="J135" s="418"/>
      <c r="K135" s="418"/>
      <c r="L135" s="418"/>
      <c r="M135" s="418"/>
      <c r="N135" s="418"/>
      <c r="O135" s="418"/>
      <c r="P135" s="418"/>
      <c r="Q135" s="418"/>
      <c r="R135" s="418"/>
      <c r="S135" s="418"/>
    </row>
    <row r="136" spans="2:19" ht="24.6" customHeight="1">
      <c r="B136" s="14" t="s">
        <v>385</v>
      </c>
      <c r="C136" s="428" t="s">
        <v>386</v>
      </c>
      <c r="D136" s="428"/>
      <c r="E136" s="428"/>
      <c r="F136" s="428"/>
      <c r="G136" s="428"/>
      <c r="H136" s="428"/>
      <c r="I136" s="428"/>
      <c r="J136" s="428"/>
      <c r="K136" s="428"/>
      <c r="L136" s="428"/>
      <c r="M136" s="428"/>
      <c r="N136" s="428"/>
      <c r="O136" s="428"/>
      <c r="P136" s="428"/>
      <c r="Q136" s="428"/>
      <c r="R136" s="428"/>
      <c r="S136" s="428"/>
    </row>
    <row r="137" spans="2:19" ht="133.5" customHeight="1">
      <c r="B137" s="14" t="s">
        <v>387</v>
      </c>
      <c r="C137" s="417" t="s">
        <v>388</v>
      </c>
      <c r="D137" s="418"/>
      <c r="E137" s="418"/>
      <c r="F137" s="418"/>
      <c r="G137" s="418"/>
      <c r="H137" s="418"/>
      <c r="I137" s="418"/>
      <c r="J137" s="418"/>
      <c r="K137" s="418"/>
      <c r="L137" s="418"/>
      <c r="M137" s="418"/>
      <c r="N137" s="418"/>
      <c r="O137" s="418"/>
      <c r="P137" s="418"/>
      <c r="Q137" s="418"/>
      <c r="R137" s="418"/>
      <c r="S137" s="418"/>
    </row>
  </sheetData>
  <sheetProtection algorithmName="SHA-512" hashValue="3Q6FPZvJpoMi4jl4dW/tk6ayLNB5yrUK3QVuUttZbpCs557LMi+AEdowE79L9D4taE9YcJdgvFScnDU03Jf1Lw==" saltValue="5GA+avQMenlCkx5nZcjIPA==" spinCount="100000" sheet="1" objects="1" scenarios="1"/>
  <mergeCells count="59">
    <mergeCell ref="C135:S135"/>
    <mergeCell ref="P129:R129"/>
    <mergeCell ref="D108:F108"/>
    <mergeCell ref="G108:I108"/>
    <mergeCell ref="J108:L108"/>
    <mergeCell ref="M108:O108"/>
    <mergeCell ref="D129:F129"/>
    <mergeCell ref="G129:I129"/>
    <mergeCell ref="J129:L129"/>
    <mergeCell ref="M129:O129"/>
    <mergeCell ref="D116:F116"/>
    <mergeCell ref="G116:I116"/>
    <mergeCell ref="J116:L116"/>
    <mergeCell ref="M116:O116"/>
    <mergeCell ref="P108:R108"/>
    <mergeCell ref="P5:R5"/>
    <mergeCell ref="P12:R12"/>
    <mergeCell ref="B16:B19"/>
    <mergeCell ref="D96:F96"/>
    <mergeCell ref="G96:I96"/>
    <mergeCell ref="J96:L96"/>
    <mergeCell ref="D71:F71"/>
    <mergeCell ref="G71:I71"/>
    <mergeCell ref="J71:L71"/>
    <mergeCell ref="B5:B6"/>
    <mergeCell ref="P28:R28"/>
    <mergeCell ref="P52:R52"/>
    <mergeCell ref="B4:S4"/>
    <mergeCell ref="C136:S136"/>
    <mergeCell ref="M52:O52"/>
    <mergeCell ref="B115:S115"/>
    <mergeCell ref="B128:S128"/>
    <mergeCell ref="G5:I5"/>
    <mergeCell ref="J5:L5"/>
    <mergeCell ref="M5:O5"/>
    <mergeCell ref="D12:F12"/>
    <mergeCell ref="G12:I12"/>
    <mergeCell ref="J12:L12"/>
    <mergeCell ref="M12:O12"/>
    <mergeCell ref="D28:F28"/>
    <mergeCell ref="D5:F5"/>
    <mergeCell ref="P71:R71"/>
    <mergeCell ref="P96:R96"/>
    <mergeCell ref="C137:S137"/>
    <mergeCell ref="B12:B13"/>
    <mergeCell ref="B28:B29"/>
    <mergeCell ref="B101:B102"/>
    <mergeCell ref="B74:B76"/>
    <mergeCell ref="B71:B72"/>
    <mergeCell ref="B52:B53"/>
    <mergeCell ref="D52:F52"/>
    <mergeCell ref="G52:I52"/>
    <mergeCell ref="J52:L52"/>
    <mergeCell ref="G28:I28"/>
    <mergeCell ref="J28:L28"/>
    <mergeCell ref="M28:O28"/>
    <mergeCell ref="M96:O96"/>
    <mergeCell ref="M71:O71"/>
    <mergeCell ref="P116:R116"/>
  </mergeCells>
  <hyperlinks>
    <hyperlink ref="A1" location="'0_Content '!A1" display="Back to content" xr:uid="{5F44B91D-2E98-4609-ADD3-6DBC753DAE4C}"/>
    <hyperlink ref="A2" location="'0.1_Index'!A1" display="Index" xr:uid="{C31F33A3-0043-4D9B-B459-67FEADCD9C06}"/>
  </hyperlinks>
  <pageMargins left="0" right="0" top="0" bottom="0" header="0" footer="0"/>
  <pageSetup paperSize="8"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A396-553B-4C83-BCD0-A6F6F3D742F6}">
  <sheetPr>
    <tabColor rgb="FF004F95"/>
  </sheetPr>
  <dimension ref="A1:AB193"/>
  <sheetViews>
    <sheetView workbookViewId="0"/>
  </sheetViews>
  <sheetFormatPr defaultColWidth="8.85546875" defaultRowHeight="15"/>
  <cols>
    <col min="1" max="1" width="17.42578125" bestFit="1" customWidth="1"/>
    <col min="2" max="2" width="45.85546875" style="7" bestFit="1" customWidth="1"/>
    <col min="3" max="3" width="21.42578125" style="7" customWidth="1"/>
    <col min="4" max="6" width="16" style="7" customWidth="1"/>
    <col min="7" max="7" width="20.5703125" style="7" customWidth="1"/>
    <col min="8" max="17" width="16" style="7" customWidth="1"/>
    <col min="20" max="21" width="12.42578125" customWidth="1"/>
    <col min="22" max="22" width="15.5703125" customWidth="1"/>
  </cols>
  <sheetData>
    <row r="1" spans="1:17">
      <c r="A1" s="175" t="s">
        <v>17</v>
      </c>
      <c r="B1" s="345"/>
      <c r="C1" s="321"/>
      <c r="D1" s="321"/>
      <c r="E1" s="321"/>
      <c r="F1" s="321"/>
      <c r="G1" s="321"/>
      <c r="H1" s="321"/>
      <c r="I1" s="321"/>
      <c r="J1" s="321"/>
      <c r="K1" s="321"/>
      <c r="L1" s="321"/>
      <c r="M1" s="321"/>
      <c r="N1" s="321"/>
      <c r="O1" s="321"/>
      <c r="P1" s="345"/>
      <c r="Q1" s="345"/>
    </row>
    <row r="2" spans="1:17">
      <c r="A2" s="175" t="s">
        <v>328</v>
      </c>
      <c r="B2" s="177" t="s">
        <v>98</v>
      </c>
      <c r="C2" s="321"/>
      <c r="D2" s="321"/>
      <c r="E2" s="321"/>
      <c r="F2" s="321"/>
      <c r="G2" s="321"/>
      <c r="H2" s="321"/>
      <c r="I2" s="321"/>
      <c r="J2" s="321"/>
      <c r="K2" s="321"/>
      <c r="L2" s="321"/>
      <c r="M2" s="321"/>
      <c r="N2" s="321"/>
      <c r="O2" s="321"/>
      <c r="P2" s="345"/>
      <c r="Q2" s="345"/>
    </row>
    <row r="3" spans="1:17">
      <c r="B3" s="18"/>
      <c r="C3" s="18"/>
      <c r="D3" s="18"/>
      <c r="E3" s="18"/>
      <c r="F3" s="18"/>
      <c r="G3" s="18"/>
      <c r="H3" s="18"/>
      <c r="I3" s="18"/>
      <c r="J3" s="18"/>
      <c r="K3" s="18"/>
      <c r="L3" s="18"/>
      <c r="M3" s="18"/>
      <c r="N3" s="18"/>
      <c r="O3" s="18"/>
      <c r="P3" s="18"/>
      <c r="Q3" s="18"/>
    </row>
    <row r="4" spans="1:17">
      <c r="B4" s="457" t="s">
        <v>101</v>
      </c>
      <c r="C4" s="458"/>
      <c r="D4" s="458"/>
      <c r="E4" s="458"/>
      <c r="F4" s="458"/>
      <c r="G4" s="458"/>
      <c r="H4" s="458"/>
      <c r="I4" s="458"/>
      <c r="J4" s="458"/>
      <c r="K4" s="458"/>
      <c r="L4" s="458"/>
      <c r="M4" s="458"/>
      <c r="N4" s="458"/>
      <c r="O4" s="458"/>
      <c r="P4" s="458"/>
      <c r="Q4" s="458"/>
    </row>
    <row r="5" spans="1:17">
      <c r="B5" s="459" t="s">
        <v>389</v>
      </c>
      <c r="C5" s="460"/>
      <c r="D5" s="460"/>
      <c r="E5" s="460"/>
      <c r="F5" s="460"/>
      <c r="G5" s="460"/>
      <c r="H5" s="460"/>
      <c r="I5" s="460"/>
      <c r="J5" s="460"/>
      <c r="K5" s="460"/>
      <c r="L5" s="460"/>
      <c r="M5" s="460"/>
      <c r="N5" s="460"/>
      <c r="O5" s="460"/>
      <c r="P5" s="460"/>
      <c r="Q5" s="461"/>
    </row>
    <row r="6" spans="1:17" ht="14.45" customHeight="1">
      <c r="B6" s="464" t="s">
        <v>390</v>
      </c>
      <c r="C6" s="443" t="s">
        <v>330</v>
      </c>
      <c r="D6" s="444"/>
      <c r="E6" s="445"/>
      <c r="F6" s="443" t="s">
        <v>331</v>
      </c>
      <c r="G6" s="444"/>
      <c r="H6" s="445"/>
      <c r="I6" s="443" t="s">
        <v>332</v>
      </c>
      <c r="J6" s="444"/>
      <c r="K6" s="445"/>
      <c r="L6" s="443" t="s">
        <v>333</v>
      </c>
      <c r="M6" s="444"/>
      <c r="N6" s="445"/>
      <c r="O6" s="443" t="s">
        <v>158</v>
      </c>
      <c r="P6" s="444"/>
      <c r="Q6" s="445"/>
    </row>
    <row r="7" spans="1:17">
      <c r="B7" s="465"/>
      <c r="C7" s="29" t="s">
        <v>391</v>
      </c>
      <c r="D7" s="29" t="s">
        <v>392</v>
      </c>
      <c r="E7" s="30" t="s">
        <v>393</v>
      </c>
      <c r="F7" s="29" t="s">
        <v>391</v>
      </c>
      <c r="G7" s="29" t="s">
        <v>392</v>
      </c>
      <c r="H7" s="30" t="s">
        <v>393</v>
      </c>
      <c r="I7" s="29" t="s">
        <v>391</v>
      </c>
      <c r="J7" s="29" t="s">
        <v>392</v>
      </c>
      <c r="K7" s="30" t="s">
        <v>393</v>
      </c>
      <c r="L7" s="29" t="s">
        <v>391</v>
      </c>
      <c r="M7" s="29" t="s">
        <v>392</v>
      </c>
      <c r="N7" s="30" t="s">
        <v>393</v>
      </c>
      <c r="O7" s="29" t="s">
        <v>391</v>
      </c>
      <c r="P7" s="29" t="s">
        <v>392</v>
      </c>
      <c r="Q7" s="193" t="s">
        <v>393</v>
      </c>
    </row>
    <row r="8" spans="1:17">
      <c r="B8" s="31" t="s">
        <v>394</v>
      </c>
      <c r="C8" s="279">
        <v>0.42108123774968392</v>
      </c>
      <c r="D8" s="346">
        <v>0.42787993839332661</v>
      </c>
      <c r="E8" s="346">
        <v>0.41078245212700848</v>
      </c>
      <c r="F8" s="279">
        <v>0.39531173371809231</v>
      </c>
      <c r="G8" s="279">
        <v>0.40390228323400135</v>
      </c>
      <c r="H8" s="279">
        <v>0.39242863225818336</v>
      </c>
      <c r="I8" s="280">
        <v>0.56757097021489966</v>
      </c>
      <c r="J8" s="279">
        <v>0.56043082755417395</v>
      </c>
      <c r="K8" s="279">
        <v>0.53339980053010061</v>
      </c>
      <c r="L8" s="280">
        <v>0.33389770654556755</v>
      </c>
      <c r="M8" s="279">
        <v>0.36036022774151127</v>
      </c>
      <c r="N8" s="279">
        <v>0.31310177945642276</v>
      </c>
      <c r="O8" s="280">
        <v>0.42295757978610454</v>
      </c>
      <c r="P8" s="347">
        <v>0.43026959341871818</v>
      </c>
      <c r="Q8" s="346">
        <v>0.4145441841465099</v>
      </c>
    </row>
    <row r="9" spans="1:17">
      <c r="B9" s="31" t="s">
        <v>395</v>
      </c>
      <c r="C9" s="279">
        <v>0.4313187893857004</v>
      </c>
      <c r="D9" s="346">
        <v>0.42531853190005248</v>
      </c>
      <c r="E9" s="346">
        <v>0.44200719528053622</v>
      </c>
      <c r="F9" s="279">
        <v>0.51763071496769297</v>
      </c>
      <c r="G9" s="279">
        <v>0.5105185874896524</v>
      </c>
      <c r="H9" s="279">
        <v>0.51534630292021433</v>
      </c>
      <c r="I9" s="280">
        <v>0.27047306931363085</v>
      </c>
      <c r="J9" s="279">
        <v>0.28717961535675163</v>
      </c>
      <c r="K9" s="279">
        <v>0.29678216565746918</v>
      </c>
      <c r="L9" s="280">
        <v>0.6494979455080625</v>
      </c>
      <c r="M9" s="279">
        <v>0.63930936730437948</v>
      </c>
      <c r="N9" s="279">
        <v>0.68664527793943742</v>
      </c>
      <c r="O9" s="280">
        <v>0.44389530340907124</v>
      </c>
      <c r="P9" s="347">
        <v>0.43668080097052114</v>
      </c>
      <c r="Q9" s="346">
        <v>0.45014987304807724</v>
      </c>
    </row>
    <row r="10" spans="1:17">
      <c r="B10" s="31" t="s">
        <v>396</v>
      </c>
      <c r="C10" s="279">
        <v>5.1153530234414345E-2</v>
      </c>
      <c r="D10" s="346">
        <v>5.6649074601436207E-2</v>
      </c>
      <c r="E10" s="346">
        <v>4.9206336749066264E-2</v>
      </c>
      <c r="F10" s="279">
        <v>5.4005494111674039E-2</v>
      </c>
      <c r="G10" s="279">
        <v>5.3460770255335195E-2</v>
      </c>
      <c r="H10" s="279">
        <v>6.1200391216081194E-2</v>
      </c>
      <c r="I10" s="280">
        <v>0.1203127807603912</v>
      </c>
      <c r="J10" s="279">
        <v>0.1103700123329516</v>
      </c>
      <c r="K10" s="279">
        <v>9.9158252537390176E-2</v>
      </c>
      <c r="L10" s="280">
        <v>1.6604347946370057E-2</v>
      </c>
      <c r="M10" s="279">
        <v>0</v>
      </c>
      <c r="N10" s="279">
        <v>0</v>
      </c>
      <c r="O10" s="280">
        <v>5.553522739403792E-2</v>
      </c>
      <c r="P10" s="347">
        <v>5.8662971898394825E-2</v>
      </c>
      <c r="Q10" s="346">
        <v>5.499365236324024E-2</v>
      </c>
    </row>
    <row r="11" spans="1:17">
      <c r="B11" s="31" t="s">
        <v>397</v>
      </c>
      <c r="C11" s="281">
        <v>9.6446442630201454E-2</v>
      </c>
      <c r="D11" s="348">
        <v>9.0152455105184617E-2</v>
      </c>
      <c r="E11" s="348">
        <v>9.800401584338897E-2</v>
      </c>
      <c r="F11" s="279">
        <v>3.3052057202540695E-2</v>
      </c>
      <c r="G11" s="281">
        <v>3.2118359021011074E-2</v>
      </c>
      <c r="H11" s="281">
        <v>3.1024673605521129E-2</v>
      </c>
      <c r="I11" s="280">
        <v>4.1643179711078421E-2</v>
      </c>
      <c r="J11" s="281">
        <v>4.2019544756122934E-2</v>
      </c>
      <c r="K11" s="281">
        <v>7.0659781275039996E-2</v>
      </c>
      <c r="L11" s="280">
        <v>0</v>
      </c>
      <c r="M11" s="281">
        <v>3.3040495410928189E-4</v>
      </c>
      <c r="N11" s="281">
        <v>2.5294260413987715E-4</v>
      </c>
      <c r="O11" s="280">
        <v>7.76118894107862E-2</v>
      </c>
      <c r="P11" s="349">
        <v>7.4386633712365952E-2</v>
      </c>
      <c r="Q11" s="348">
        <v>8.0312290442172626E-2</v>
      </c>
    </row>
    <row r="12" spans="1:17">
      <c r="B12" s="18"/>
      <c r="C12" s="229">
        <f>SUM(C8:C11)</f>
        <v>1.0000000000000002</v>
      </c>
      <c r="D12" s="229">
        <f t="shared" ref="D12:Q12" si="0">SUM(D8:D11)</f>
        <v>0.99999999999999989</v>
      </c>
      <c r="E12" s="229">
        <f t="shared" si="0"/>
        <v>1</v>
      </c>
      <c r="F12" s="229">
        <f t="shared" si="0"/>
        <v>1</v>
      </c>
      <c r="G12" s="229">
        <f t="shared" si="0"/>
        <v>1</v>
      </c>
      <c r="H12" s="229">
        <f t="shared" si="0"/>
        <v>1</v>
      </c>
      <c r="I12" s="229">
        <f t="shared" si="0"/>
        <v>1</v>
      </c>
      <c r="J12" s="229">
        <f t="shared" si="0"/>
        <v>1.0000000000000002</v>
      </c>
      <c r="K12" s="229">
        <f t="shared" si="0"/>
        <v>1</v>
      </c>
      <c r="L12" s="229">
        <f t="shared" si="0"/>
        <v>1</v>
      </c>
      <c r="M12" s="229">
        <f t="shared" si="0"/>
        <v>1</v>
      </c>
      <c r="N12" s="229">
        <f t="shared" si="0"/>
        <v>1</v>
      </c>
      <c r="O12" s="229">
        <f t="shared" si="0"/>
        <v>1</v>
      </c>
      <c r="P12" s="229">
        <f t="shared" si="0"/>
        <v>1.0000000000000002</v>
      </c>
      <c r="Q12" s="229">
        <f t="shared" si="0"/>
        <v>1</v>
      </c>
    </row>
    <row r="13" spans="1:17">
      <c r="B13" s="34" t="s">
        <v>383</v>
      </c>
      <c r="C13" s="447" t="s">
        <v>398</v>
      </c>
      <c r="D13" s="447"/>
      <c r="E13" s="447"/>
      <c r="F13" s="447"/>
      <c r="G13" s="447"/>
      <c r="H13" s="447"/>
      <c r="I13" s="447"/>
      <c r="J13" s="447"/>
      <c r="K13" s="447"/>
      <c r="L13" s="447"/>
      <c r="M13" s="447"/>
      <c r="N13" s="447"/>
      <c r="O13" s="447"/>
      <c r="P13" s="447"/>
      <c r="Q13" s="447"/>
    </row>
    <row r="14" spans="1:17">
      <c r="B14" s="34" t="s">
        <v>385</v>
      </c>
      <c r="C14" s="447" t="s">
        <v>358</v>
      </c>
      <c r="D14" s="447"/>
      <c r="E14" s="447"/>
      <c r="F14" s="447"/>
      <c r="G14" s="447"/>
      <c r="H14" s="447"/>
      <c r="I14" s="447"/>
      <c r="J14" s="447"/>
      <c r="K14" s="447"/>
      <c r="L14" s="447"/>
      <c r="M14" s="447"/>
      <c r="N14" s="447"/>
      <c r="O14" s="447"/>
      <c r="P14" s="447"/>
      <c r="Q14" s="447"/>
    </row>
    <row r="15" spans="1:17">
      <c r="B15" s="35" t="s">
        <v>387</v>
      </c>
      <c r="C15" s="447" t="s">
        <v>399</v>
      </c>
      <c r="D15" s="447"/>
      <c r="E15" s="447"/>
      <c r="F15" s="447"/>
      <c r="G15" s="447"/>
      <c r="H15" s="447"/>
      <c r="I15" s="447"/>
      <c r="J15" s="447"/>
      <c r="K15" s="447"/>
      <c r="L15" s="447"/>
      <c r="M15" s="447"/>
      <c r="N15" s="447"/>
      <c r="O15" s="447"/>
      <c r="P15" s="447"/>
      <c r="Q15" s="447"/>
    </row>
    <row r="16" spans="1:17">
      <c r="B16" s="275"/>
      <c r="C16" s="19"/>
      <c r="D16" s="19"/>
      <c r="E16" s="19"/>
      <c r="F16" s="19"/>
      <c r="G16" s="19"/>
      <c r="H16" s="19"/>
      <c r="I16" s="19"/>
      <c r="J16" s="19"/>
      <c r="K16" s="19"/>
      <c r="L16" s="19"/>
      <c r="M16" s="19"/>
      <c r="N16" s="19"/>
      <c r="O16" s="19"/>
      <c r="P16" s="19"/>
      <c r="Q16" s="19"/>
    </row>
    <row r="17" spans="2:17">
      <c r="B17" s="18"/>
      <c r="C17" s="18"/>
      <c r="D17" s="18"/>
      <c r="E17" s="18"/>
      <c r="F17" s="18"/>
      <c r="G17" s="18"/>
      <c r="H17" s="18"/>
      <c r="I17" s="18"/>
      <c r="J17" s="18"/>
      <c r="K17" s="18"/>
      <c r="L17" s="18"/>
      <c r="M17" s="18"/>
      <c r="N17" s="18"/>
      <c r="O17" s="18"/>
      <c r="P17" s="18"/>
      <c r="Q17" s="18"/>
    </row>
    <row r="18" spans="2:17">
      <c r="B18" s="18"/>
      <c r="C18" s="18"/>
      <c r="D18" s="18"/>
      <c r="E18" s="18"/>
      <c r="F18" s="18"/>
      <c r="G18" s="18"/>
      <c r="H18" s="18"/>
      <c r="I18" s="18"/>
      <c r="J18" s="18"/>
      <c r="K18" s="18"/>
      <c r="L18" s="18"/>
      <c r="M18" s="18"/>
      <c r="N18" s="18"/>
      <c r="O18" s="18"/>
      <c r="P18" s="18"/>
      <c r="Q18" s="18"/>
    </row>
    <row r="19" spans="2:17">
      <c r="B19" s="178" t="s">
        <v>400</v>
      </c>
      <c r="C19" s="36"/>
      <c r="D19" s="36"/>
      <c r="E19" s="36"/>
      <c r="F19" s="36"/>
      <c r="G19" s="36"/>
      <c r="H19" s="36"/>
      <c r="I19" s="36"/>
      <c r="J19" s="36"/>
      <c r="K19" s="36"/>
      <c r="L19" s="36"/>
      <c r="M19" s="36"/>
      <c r="N19" s="36"/>
      <c r="O19" s="36"/>
      <c r="P19" s="36"/>
      <c r="Q19" s="36"/>
    </row>
    <row r="20" spans="2:17">
      <c r="B20" s="18"/>
      <c r="C20" s="18"/>
      <c r="D20" s="18"/>
      <c r="E20" s="18"/>
      <c r="F20" s="18"/>
      <c r="G20" s="18"/>
      <c r="H20" s="18"/>
      <c r="I20" s="18"/>
      <c r="J20" s="18"/>
      <c r="K20" s="18"/>
      <c r="L20" s="18"/>
      <c r="M20" s="18"/>
      <c r="N20" s="18"/>
      <c r="O20" s="18"/>
      <c r="P20" s="18"/>
      <c r="Q20" s="18"/>
    </row>
    <row r="21" spans="2:17">
      <c r="B21" s="446" t="s">
        <v>105</v>
      </c>
      <c r="C21" s="446"/>
      <c r="D21" s="446"/>
      <c r="E21" s="446"/>
      <c r="F21" s="446"/>
      <c r="G21" s="446"/>
      <c r="H21" s="446"/>
      <c r="I21" s="446"/>
      <c r="J21" s="446"/>
      <c r="K21" s="446"/>
      <c r="L21" s="446"/>
      <c r="M21" s="446"/>
      <c r="N21" s="446"/>
      <c r="O21" s="446"/>
      <c r="P21" s="446"/>
      <c r="Q21" s="446"/>
    </row>
    <row r="22" spans="2:17">
      <c r="B22" s="466" t="s">
        <v>24</v>
      </c>
      <c r="C22" s="443" t="s">
        <v>330</v>
      </c>
      <c r="D22" s="444"/>
      <c r="E22" s="445"/>
      <c r="F22" s="443" t="s">
        <v>331</v>
      </c>
      <c r="G22" s="444"/>
      <c r="H22" s="445"/>
      <c r="I22" s="443" t="s">
        <v>332</v>
      </c>
      <c r="J22" s="444"/>
      <c r="K22" s="445"/>
      <c r="L22" s="443" t="s">
        <v>333</v>
      </c>
      <c r="M22" s="444"/>
      <c r="N22" s="445"/>
      <c r="O22" s="443" t="s">
        <v>158</v>
      </c>
      <c r="P22" s="444"/>
      <c r="Q22" s="445"/>
    </row>
    <row r="23" spans="2:17">
      <c r="B23" s="466"/>
      <c r="C23" s="29" t="s">
        <v>391</v>
      </c>
      <c r="D23" s="29" t="s">
        <v>392</v>
      </c>
      <c r="E23" s="30" t="s">
        <v>393</v>
      </c>
      <c r="F23" s="29" t="s">
        <v>391</v>
      </c>
      <c r="G23" s="29" t="s">
        <v>392</v>
      </c>
      <c r="H23" s="30" t="s">
        <v>393</v>
      </c>
      <c r="I23" s="29" t="s">
        <v>391</v>
      </c>
      <c r="J23" s="29" t="s">
        <v>392</v>
      </c>
      <c r="K23" s="30" t="s">
        <v>393</v>
      </c>
      <c r="L23" s="29" t="s">
        <v>391</v>
      </c>
      <c r="M23" s="29" t="s">
        <v>392</v>
      </c>
      <c r="N23" s="401" t="s">
        <v>393</v>
      </c>
      <c r="O23" s="29" t="s">
        <v>391</v>
      </c>
      <c r="P23" s="29" t="s">
        <v>392</v>
      </c>
      <c r="Q23" s="30" t="s">
        <v>393</v>
      </c>
    </row>
    <row r="24" spans="2:17" ht="25.5">
      <c r="B24" s="39" t="s">
        <v>106</v>
      </c>
      <c r="C24" s="40">
        <v>561.35713629256009</v>
      </c>
      <c r="D24" s="40">
        <v>722.7</v>
      </c>
      <c r="E24" s="400">
        <v>805.6</v>
      </c>
      <c r="F24" s="40">
        <v>187.50584028999998</v>
      </c>
      <c r="G24" s="40">
        <v>189.3</v>
      </c>
      <c r="H24" s="40">
        <v>203.1</v>
      </c>
      <c r="I24" s="40">
        <v>26.798067200606766</v>
      </c>
      <c r="J24" s="40">
        <v>49.4</v>
      </c>
      <c r="K24" s="40">
        <v>71.099999999999994</v>
      </c>
      <c r="L24" s="40">
        <v>3.182375832</v>
      </c>
      <c r="M24" s="40">
        <v>2.4</v>
      </c>
      <c r="N24" s="397">
        <v>13</v>
      </c>
      <c r="O24" s="397">
        <v>778.84341961516691</v>
      </c>
      <c r="P24" s="397">
        <v>963.77</v>
      </c>
      <c r="Q24" s="397">
        <v>1092.7</v>
      </c>
    </row>
    <row r="25" spans="2:17">
      <c r="B25" s="41" t="s">
        <v>107</v>
      </c>
      <c r="C25" s="40">
        <v>3651</v>
      </c>
      <c r="D25" s="49">
        <v>4083</v>
      </c>
      <c r="E25" s="49">
        <v>4684</v>
      </c>
      <c r="F25" s="40">
        <v>1346</v>
      </c>
      <c r="G25" s="49">
        <v>1391</v>
      </c>
      <c r="H25" s="49">
        <v>1524</v>
      </c>
      <c r="I25" s="40">
        <v>216</v>
      </c>
      <c r="J25" s="49">
        <v>325</v>
      </c>
      <c r="K25" s="49">
        <v>460</v>
      </c>
      <c r="L25" s="40">
        <v>4</v>
      </c>
      <c r="M25" s="40">
        <v>4</v>
      </c>
      <c r="N25" s="40">
        <v>24</v>
      </c>
      <c r="O25" s="40">
        <v>5217</v>
      </c>
      <c r="P25" s="49">
        <v>5803</v>
      </c>
      <c r="Q25" s="49">
        <v>6692</v>
      </c>
    </row>
    <row r="26" spans="2:17" ht="26.25">
      <c r="B26" s="41" t="s">
        <v>108</v>
      </c>
      <c r="C26" s="40">
        <v>13.9771589487529</v>
      </c>
      <c r="D26" s="40">
        <v>17.100000000000001</v>
      </c>
      <c r="E26" s="40">
        <v>20.5</v>
      </c>
      <c r="F26" s="40">
        <v>1.3702973199999999</v>
      </c>
      <c r="G26" s="40">
        <v>0.8</v>
      </c>
      <c r="H26" s="40">
        <v>1.4</v>
      </c>
      <c r="I26" s="40">
        <v>1.2222226393932325</v>
      </c>
      <c r="J26" s="40">
        <v>3.2</v>
      </c>
      <c r="K26" s="40">
        <v>12.9</v>
      </c>
      <c r="L26" s="40">
        <v>0</v>
      </c>
      <c r="M26" s="40">
        <v>0</v>
      </c>
      <c r="N26" s="40">
        <v>0</v>
      </c>
      <c r="O26" s="40">
        <v>16.569678908146134</v>
      </c>
      <c r="P26" s="40">
        <v>21.15</v>
      </c>
      <c r="Q26" s="40">
        <v>34.799999999999997</v>
      </c>
    </row>
    <row r="27" spans="2:17">
      <c r="B27" s="41" t="s">
        <v>109</v>
      </c>
      <c r="C27" s="40">
        <v>960</v>
      </c>
      <c r="D27" s="49">
        <v>864</v>
      </c>
      <c r="E27" s="49">
        <v>874</v>
      </c>
      <c r="F27" s="40">
        <v>149</v>
      </c>
      <c r="G27" s="49">
        <v>129</v>
      </c>
      <c r="H27" s="49">
        <v>112</v>
      </c>
      <c r="I27" s="40">
        <v>19</v>
      </c>
      <c r="J27" s="49">
        <v>50</v>
      </c>
      <c r="K27" s="49">
        <v>150</v>
      </c>
      <c r="L27" s="40">
        <v>0</v>
      </c>
      <c r="M27" s="40">
        <v>0</v>
      </c>
      <c r="N27" s="40">
        <v>0</v>
      </c>
      <c r="O27" s="40">
        <v>1128</v>
      </c>
      <c r="P27" s="49">
        <v>1043</v>
      </c>
      <c r="Q27" s="49">
        <v>1136</v>
      </c>
    </row>
    <row r="28" spans="2:17" s="274" customFormat="1" ht="25.5">
      <c r="B28" s="273" t="s">
        <v>110</v>
      </c>
      <c r="C28" s="397">
        <v>575.33429524131293</v>
      </c>
      <c r="D28" s="398">
        <v>739.9</v>
      </c>
      <c r="E28" s="398">
        <v>826.1</v>
      </c>
      <c r="F28" s="397">
        <v>188.87613761</v>
      </c>
      <c r="G28" s="398">
        <v>190.1</v>
      </c>
      <c r="H28" s="398">
        <v>204.4</v>
      </c>
      <c r="I28" s="397">
        <v>28.02028984</v>
      </c>
      <c r="J28" s="398">
        <v>52.6</v>
      </c>
      <c r="K28" s="398">
        <v>84</v>
      </c>
      <c r="L28" s="397">
        <v>3.182375832</v>
      </c>
      <c r="M28" s="397">
        <v>2.4</v>
      </c>
      <c r="N28" s="397">
        <v>13</v>
      </c>
      <c r="O28" s="397">
        <v>795.41309852331301</v>
      </c>
      <c r="P28" s="398">
        <f>D28+G28+J28+M28</f>
        <v>985</v>
      </c>
      <c r="Q28" s="399">
        <v>1127.5</v>
      </c>
    </row>
    <row r="29" spans="2:17">
      <c r="B29" s="41" t="s">
        <v>111</v>
      </c>
      <c r="C29" s="32">
        <v>0.17111938079508182</v>
      </c>
      <c r="D29" s="32">
        <v>0.19500000000000001</v>
      </c>
      <c r="E29" s="32">
        <v>0.19975962549171344</v>
      </c>
      <c r="F29" s="32">
        <v>0.17324081961260562</v>
      </c>
      <c r="G29" s="378">
        <v>0.17599999999999999</v>
      </c>
      <c r="H29" s="378">
        <v>0.155</v>
      </c>
      <c r="I29" s="32">
        <v>9.6995016201394085E-2</v>
      </c>
      <c r="J29" s="378">
        <v>0.16400000000000001</v>
      </c>
      <c r="K29" s="378">
        <v>0.1986</v>
      </c>
      <c r="L29" s="32">
        <v>5.676538768756946E-2</v>
      </c>
      <c r="M29" s="32" t="s">
        <v>401</v>
      </c>
      <c r="N29" s="32">
        <v>0.25530000000000003</v>
      </c>
      <c r="O29" s="32">
        <v>0.16580161625732473</v>
      </c>
      <c r="P29" s="32">
        <v>0.187</v>
      </c>
      <c r="Q29" s="32">
        <v>0.1903</v>
      </c>
    </row>
    <row r="30" spans="2:17">
      <c r="B30" s="42" t="s">
        <v>112</v>
      </c>
      <c r="C30" s="40">
        <v>4611</v>
      </c>
      <c r="D30" s="49">
        <v>4947</v>
      </c>
      <c r="E30" s="49">
        <v>5558</v>
      </c>
      <c r="F30" s="40">
        <v>1495</v>
      </c>
      <c r="G30" s="49">
        <v>1520</v>
      </c>
      <c r="H30" s="49">
        <v>1636</v>
      </c>
      <c r="I30" s="40">
        <v>235</v>
      </c>
      <c r="J30" s="49">
        <v>375</v>
      </c>
      <c r="K30" s="49">
        <v>610</v>
      </c>
      <c r="L30" s="40">
        <v>4</v>
      </c>
      <c r="M30" s="40">
        <v>4</v>
      </c>
      <c r="N30" s="40">
        <v>24</v>
      </c>
      <c r="O30" s="40">
        <v>6345</v>
      </c>
      <c r="P30" s="49">
        <v>6846</v>
      </c>
      <c r="Q30" s="49">
        <v>7828</v>
      </c>
    </row>
    <row r="31" spans="2:17">
      <c r="B31"/>
      <c r="C31"/>
      <c r="D31"/>
      <c r="E31"/>
      <c r="F31"/>
      <c r="G31"/>
      <c r="H31"/>
      <c r="I31"/>
      <c r="J31"/>
      <c r="K31"/>
      <c r="L31"/>
      <c r="M31"/>
      <c r="N31"/>
      <c r="O31"/>
      <c r="P31"/>
      <c r="Q31"/>
    </row>
    <row r="32" spans="2:17">
      <c r="B32" s="34" t="s">
        <v>383</v>
      </c>
      <c r="C32" s="447" t="s">
        <v>402</v>
      </c>
      <c r="D32" s="447"/>
      <c r="E32" s="447"/>
      <c r="F32" s="447"/>
      <c r="G32" s="447"/>
      <c r="H32" s="447"/>
      <c r="I32" s="447"/>
      <c r="J32" s="447"/>
      <c r="K32" s="447"/>
      <c r="L32" s="447"/>
      <c r="M32" s="447"/>
      <c r="N32" s="447"/>
      <c r="O32" s="447"/>
      <c r="P32" s="447"/>
      <c r="Q32" s="447"/>
    </row>
    <row r="33" spans="2:20">
      <c r="B33" s="34" t="s">
        <v>385</v>
      </c>
      <c r="C33" s="447" t="s">
        <v>358</v>
      </c>
      <c r="D33" s="447"/>
      <c r="E33" s="447"/>
      <c r="F33" s="447"/>
      <c r="G33" s="447"/>
      <c r="H33" s="447"/>
      <c r="I33" s="447"/>
      <c r="J33" s="447"/>
      <c r="K33" s="447"/>
      <c r="L33" s="447"/>
      <c r="M33" s="447"/>
      <c r="N33" s="447"/>
      <c r="O33" s="447"/>
      <c r="P33" s="447"/>
      <c r="Q33" s="447"/>
    </row>
    <row r="34" spans="2:20">
      <c r="B34" s="35" t="s">
        <v>387</v>
      </c>
      <c r="C34" s="447"/>
      <c r="D34" s="447"/>
      <c r="E34" s="447"/>
      <c r="F34" s="447"/>
      <c r="G34" s="447"/>
      <c r="H34" s="447"/>
      <c r="I34" s="447"/>
      <c r="J34" s="447"/>
      <c r="K34" s="447"/>
      <c r="L34" s="447"/>
      <c r="M34" s="447"/>
      <c r="N34" s="447"/>
      <c r="O34" s="447"/>
      <c r="P34" s="447"/>
      <c r="Q34" s="447"/>
    </row>
    <row r="35" spans="2:20">
      <c r="B35" s="18"/>
      <c r="C35" s="18"/>
      <c r="D35" s="18"/>
      <c r="E35" s="18"/>
      <c r="F35" s="18"/>
      <c r="G35" s="18"/>
      <c r="H35" s="18"/>
      <c r="I35" s="18"/>
      <c r="J35" s="18"/>
      <c r="K35" s="18"/>
      <c r="L35" s="18"/>
      <c r="M35" s="18"/>
      <c r="N35" s="18"/>
      <c r="O35" s="18"/>
      <c r="P35" s="18"/>
      <c r="Q35" s="18"/>
    </row>
    <row r="36" spans="2:20">
      <c r="B36" s="452" t="s">
        <v>113</v>
      </c>
      <c r="C36" s="452"/>
      <c r="D36" s="452"/>
      <c r="E36" s="452"/>
      <c r="F36" s="452"/>
      <c r="G36" s="452"/>
      <c r="H36" s="452"/>
      <c r="I36" s="452"/>
      <c r="J36" s="452"/>
      <c r="K36" s="452"/>
      <c r="L36" s="452"/>
      <c r="M36" s="452"/>
      <c r="N36" s="452"/>
      <c r="O36" s="452"/>
      <c r="P36" s="452"/>
      <c r="Q36" s="452"/>
    </row>
    <row r="37" spans="2:20">
      <c r="B37" s="466" t="s">
        <v>24</v>
      </c>
      <c r="C37" s="443" t="s">
        <v>330</v>
      </c>
      <c r="D37" s="444"/>
      <c r="E37" s="445"/>
      <c r="F37" s="443" t="s">
        <v>331</v>
      </c>
      <c r="G37" s="444"/>
      <c r="H37" s="445"/>
      <c r="I37" s="443" t="s">
        <v>332</v>
      </c>
      <c r="J37" s="444"/>
      <c r="K37" s="445"/>
      <c r="L37" s="443" t="s">
        <v>333</v>
      </c>
      <c r="M37" s="444"/>
      <c r="N37" s="445"/>
      <c r="O37" s="443" t="s">
        <v>158</v>
      </c>
      <c r="P37" s="444"/>
      <c r="Q37" s="445"/>
    </row>
    <row r="38" spans="2:20">
      <c r="B38" s="466"/>
      <c r="C38" s="29" t="s">
        <v>391</v>
      </c>
      <c r="D38" s="29" t="s">
        <v>392</v>
      </c>
      <c r="E38" s="30" t="s">
        <v>393</v>
      </c>
      <c r="F38" s="29" t="s">
        <v>391</v>
      </c>
      <c r="G38" s="29" t="s">
        <v>392</v>
      </c>
      <c r="H38" s="30" t="s">
        <v>393</v>
      </c>
      <c r="I38" s="29" t="s">
        <v>391</v>
      </c>
      <c r="J38" s="29" t="s">
        <v>392</v>
      </c>
      <c r="K38" s="30" t="s">
        <v>393</v>
      </c>
      <c r="L38" s="29" t="s">
        <v>391</v>
      </c>
      <c r="M38" s="29" t="s">
        <v>392</v>
      </c>
      <c r="N38" s="30" t="s">
        <v>393</v>
      </c>
      <c r="O38" s="29" t="s">
        <v>391</v>
      </c>
      <c r="P38" s="29" t="s">
        <v>392</v>
      </c>
      <c r="Q38" s="30" t="s">
        <v>393</v>
      </c>
    </row>
    <row r="39" spans="2:20">
      <c r="B39" s="462" t="s">
        <v>403</v>
      </c>
      <c r="C39" s="462"/>
      <c r="D39" s="462"/>
      <c r="E39" s="462"/>
      <c r="F39" s="462"/>
      <c r="G39" s="462"/>
      <c r="H39" s="462"/>
      <c r="I39" s="462"/>
      <c r="J39" s="462"/>
      <c r="K39" s="462"/>
      <c r="L39" s="462"/>
      <c r="M39" s="462"/>
      <c r="N39" s="462"/>
      <c r="O39" s="462"/>
      <c r="P39" s="462"/>
      <c r="Q39" s="462"/>
    </row>
    <row r="40" spans="2:20">
      <c r="B40" s="41" t="s">
        <v>404</v>
      </c>
      <c r="C40" s="276">
        <v>394.3648794293423</v>
      </c>
      <c r="D40" s="277">
        <v>437.3</v>
      </c>
      <c r="E40" s="277">
        <v>447.8</v>
      </c>
      <c r="F40" s="276">
        <v>123.93066250159862</v>
      </c>
      <c r="G40" s="277">
        <v>118</v>
      </c>
      <c r="H40" s="277">
        <v>126.2</v>
      </c>
      <c r="I40" s="276">
        <v>20.198974789939388</v>
      </c>
      <c r="J40" s="277">
        <v>37.5</v>
      </c>
      <c r="K40" s="277">
        <v>62.5</v>
      </c>
      <c r="L40" s="276">
        <v>3.182375832</v>
      </c>
      <c r="M40" s="276">
        <v>2.4</v>
      </c>
      <c r="N40" s="276">
        <v>1.8</v>
      </c>
      <c r="O40" s="278">
        <v>541.6768925528803</v>
      </c>
      <c r="P40" s="277">
        <v>595.20000000000005</v>
      </c>
      <c r="Q40" s="277">
        <v>638.29999999999995</v>
      </c>
    </row>
    <row r="41" spans="2:20">
      <c r="B41" s="41" t="s">
        <v>405</v>
      </c>
      <c r="C41" s="278">
        <v>3488</v>
      </c>
      <c r="D41" s="277">
        <v>3559</v>
      </c>
      <c r="E41" s="277">
        <v>3606</v>
      </c>
      <c r="F41" s="278">
        <v>1091</v>
      </c>
      <c r="G41" s="277">
        <v>1077</v>
      </c>
      <c r="H41" s="277">
        <v>1263</v>
      </c>
      <c r="I41" s="278">
        <v>184</v>
      </c>
      <c r="J41" s="278">
        <v>254</v>
      </c>
      <c r="K41" s="278">
        <v>417</v>
      </c>
      <c r="L41" s="278">
        <v>4</v>
      </c>
      <c r="M41" s="278">
        <v>4</v>
      </c>
      <c r="N41" s="278">
        <v>5</v>
      </c>
      <c r="O41" s="278">
        <v>4767</v>
      </c>
      <c r="P41" s="277">
        <v>4894</v>
      </c>
      <c r="Q41" s="277">
        <v>5291</v>
      </c>
    </row>
    <row r="42" spans="2:20">
      <c r="B42" s="463" t="s">
        <v>406</v>
      </c>
      <c r="C42" s="463"/>
      <c r="D42" s="463"/>
      <c r="E42" s="463"/>
      <c r="F42" s="463"/>
      <c r="G42" s="463"/>
      <c r="H42" s="463"/>
      <c r="I42" s="463"/>
      <c r="J42" s="463"/>
      <c r="K42" s="463"/>
      <c r="L42" s="463"/>
      <c r="M42" s="463"/>
      <c r="N42" s="463"/>
      <c r="O42" s="463"/>
      <c r="P42" s="463"/>
      <c r="Q42" s="463"/>
    </row>
    <row r="43" spans="2:20">
      <c r="B43" s="41" t="s">
        <v>404</v>
      </c>
      <c r="C43" s="40">
        <v>68.400000000000006</v>
      </c>
      <c r="D43" s="277">
        <v>159.9</v>
      </c>
      <c r="E43" s="277">
        <v>226.4</v>
      </c>
      <c r="F43" s="40">
        <v>28.804543795161401</v>
      </c>
      <c r="G43" s="277">
        <v>36.299999999999997</v>
      </c>
      <c r="H43" s="277">
        <v>34.700000000000003</v>
      </c>
      <c r="I43" s="40">
        <v>3.7396354651531709</v>
      </c>
      <c r="J43" s="40">
        <v>3.2</v>
      </c>
      <c r="K43" s="40">
        <v>2.9</v>
      </c>
      <c r="L43" s="276">
        <v>0</v>
      </c>
      <c r="M43" s="276">
        <v>0</v>
      </c>
      <c r="N43" s="40">
        <v>11.1</v>
      </c>
      <c r="O43" s="276">
        <v>100.9</v>
      </c>
      <c r="P43" s="276">
        <v>199.4</v>
      </c>
      <c r="Q43" s="276">
        <v>275.10000000000002</v>
      </c>
    </row>
    <row r="44" spans="2:20">
      <c r="B44" s="41" t="s">
        <v>405</v>
      </c>
      <c r="C44" s="40">
        <v>195</v>
      </c>
      <c r="D44" s="277">
        <v>347</v>
      </c>
      <c r="E44" s="277">
        <v>583</v>
      </c>
      <c r="F44" s="40">
        <v>64</v>
      </c>
      <c r="G44" s="277">
        <v>87</v>
      </c>
      <c r="H44" s="277">
        <v>157</v>
      </c>
      <c r="I44" s="40">
        <v>5</v>
      </c>
      <c r="J44" s="40">
        <v>12</v>
      </c>
      <c r="K44" s="40">
        <v>23</v>
      </c>
      <c r="L44" s="276">
        <v>0</v>
      </c>
      <c r="M44" s="276">
        <v>0</v>
      </c>
      <c r="N44" s="40">
        <v>19</v>
      </c>
      <c r="O44" s="40">
        <v>264</v>
      </c>
      <c r="P44" s="277">
        <v>447</v>
      </c>
      <c r="Q44" s="277">
        <v>782</v>
      </c>
    </row>
    <row r="45" spans="2:20">
      <c r="B45" s="463" t="s">
        <v>407</v>
      </c>
      <c r="C45" s="463"/>
      <c r="D45" s="463"/>
      <c r="E45" s="463"/>
      <c r="F45" s="463"/>
      <c r="G45" s="463"/>
      <c r="H45" s="463"/>
      <c r="I45" s="463"/>
      <c r="J45" s="463"/>
      <c r="K45" s="463"/>
      <c r="L45" s="463"/>
      <c r="M45" s="463"/>
      <c r="N45" s="463"/>
      <c r="O45" s="463"/>
      <c r="P45" s="463"/>
      <c r="Q45" s="463"/>
    </row>
    <row r="46" spans="2:20">
      <c r="B46" s="41" t="s">
        <v>404</v>
      </c>
      <c r="C46" s="43">
        <v>112.6</v>
      </c>
      <c r="D46" s="384">
        <v>142.69999999999999</v>
      </c>
      <c r="E46" s="402">
        <v>151.9</v>
      </c>
      <c r="F46" s="43">
        <v>36.140931313239975</v>
      </c>
      <c r="G46" s="384">
        <v>35.700000000000003</v>
      </c>
      <c r="H46" s="384">
        <v>43.5</v>
      </c>
      <c r="I46" s="44">
        <v>4.0816795849074428</v>
      </c>
      <c r="J46" s="384">
        <v>11.9</v>
      </c>
      <c r="K46" s="384">
        <v>18.600000000000001</v>
      </c>
      <c r="L46" s="43">
        <v>0</v>
      </c>
      <c r="M46" s="43">
        <v>0</v>
      </c>
      <c r="N46" s="43">
        <v>0</v>
      </c>
      <c r="O46" s="44">
        <v>152.80000000000001</v>
      </c>
      <c r="P46" s="384">
        <v>190.3</v>
      </c>
      <c r="Q46" s="402">
        <v>214</v>
      </c>
    </row>
    <row r="47" spans="2:20">
      <c r="B47" s="41" t="s">
        <v>408</v>
      </c>
      <c r="C47" s="43">
        <v>928</v>
      </c>
      <c r="D47" s="278">
        <v>1041</v>
      </c>
      <c r="E47" s="278">
        <v>1122</v>
      </c>
      <c r="F47" s="43">
        <v>340</v>
      </c>
      <c r="G47" s="384">
        <v>356</v>
      </c>
      <c r="H47" s="384">
        <v>463</v>
      </c>
      <c r="I47" s="43">
        <v>46</v>
      </c>
      <c r="J47" s="384">
        <v>109</v>
      </c>
      <c r="K47" s="384">
        <v>170</v>
      </c>
      <c r="L47" s="43">
        <v>0</v>
      </c>
      <c r="M47" s="43">
        <v>0</v>
      </c>
      <c r="N47" s="43">
        <v>0</v>
      </c>
      <c r="O47" s="278">
        <v>1314</v>
      </c>
      <c r="P47" s="277">
        <v>1506</v>
      </c>
      <c r="Q47" s="277">
        <v>1755</v>
      </c>
    </row>
    <row r="48" spans="2:20">
      <c r="B48" s="18"/>
      <c r="C48" s="18"/>
      <c r="D48" s="18"/>
      <c r="E48" s="18"/>
      <c r="F48" s="18"/>
      <c r="G48" s="18"/>
      <c r="H48" s="18"/>
      <c r="I48" s="18"/>
      <c r="J48" s="18"/>
      <c r="K48" s="18"/>
      <c r="L48" s="18"/>
      <c r="M48" s="18"/>
      <c r="N48" s="18"/>
      <c r="O48" s="18"/>
      <c r="P48" s="18"/>
      <c r="Q48" s="18"/>
      <c r="R48" s="18"/>
      <c r="S48" s="18"/>
      <c r="T48" s="18"/>
    </row>
    <row r="49" spans="2:28">
      <c r="B49" s="34" t="s">
        <v>383</v>
      </c>
      <c r="C49" s="447" t="s">
        <v>402</v>
      </c>
      <c r="D49" s="447"/>
      <c r="E49" s="447"/>
      <c r="F49" s="447"/>
      <c r="G49" s="447"/>
      <c r="H49" s="447"/>
      <c r="I49" s="447"/>
      <c r="J49" s="447"/>
      <c r="K49" s="447"/>
      <c r="L49" s="447"/>
      <c r="M49" s="447"/>
      <c r="N49" s="447"/>
      <c r="O49" s="447"/>
      <c r="P49" s="447"/>
      <c r="Q49" s="447"/>
    </row>
    <row r="50" spans="2:28">
      <c r="B50" s="34" t="s">
        <v>385</v>
      </c>
      <c r="C50" s="447" t="s">
        <v>358</v>
      </c>
      <c r="D50" s="447"/>
      <c r="E50" s="447"/>
      <c r="F50" s="447"/>
      <c r="G50" s="447"/>
      <c r="H50" s="447"/>
      <c r="I50" s="447"/>
      <c r="J50" s="447"/>
      <c r="K50" s="447"/>
      <c r="L50" s="447"/>
      <c r="M50" s="447"/>
      <c r="N50" s="447"/>
      <c r="O50" s="447"/>
      <c r="P50" s="447"/>
      <c r="Q50" s="447"/>
    </row>
    <row r="51" spans="2:28">
      <c r="B51" s="45" t="s">
        <v>387</v>
      </c>
      <c r="C51" s="447"/>
      <c r="D51" s="447"/>
      <c r="E51" s="447"/>
      <c r="F51" s="447"/>
      <c r="G51" s="447"/>
      <c r="H51" s="447"/>
      <c r="I51" s="447"/>
      <c r="J51" s="447"/>
      <c r="K51" s="447"/>
      <c r="L51" s="447"/>
      <c r="M51" s="447"/>
      <c r="N51" s="447"/>
      <c r="O51" s="447"/>
      <c r="P51" s="447"/>
      <c r="Q51" s="447"/>
    </row>
    <row r="52" spans="2:28">
      <c r="B52" s="17"/>
      <c r="C52" s="17"/>
      <c r="D52" s="17"/>
      <c r="E52" s="17"/>
      <c r="F52" s="17"/>
      <c r="G52" s="17"/>
      <c r="H52" s="17"/>
      <c r="I52" s="17"/>
      <c r="J52" s="17"/>
      <c r="K52" s="17"/>
      <c r="L52" s="17"/>
      <c r="M52" s="17"/>
      <c r="N52" s="17"/>
      <c r="O52" s="17"/>
      <c r="P52" s="17"/>
      <c r="Q52" s="17"/>
    </row>
    <row r="53" spans="2:28">
      <c r="B53" s="17"/>
      <c r="C53" s="17"/>
      <c r="D53" s="17"/>
      <c r="E53" s="17"/>
      <c r="F53" s="17"/>
      <c r="G53" s="17"/>
      <c r="H53" s="17"/>
      <c r="I53" s="17"/>
      <c r="J53" s="17"/>
      <c r="K53" s="17"/>
      <c r="L53" s="17"/>
      <c r="M53" s="17"/>
      <c r="N53" s="17"/>
      <c r="O53" s="17"/>
      <c r="P53" s="17"/>
      <c r="Q53" s="17"/>
    </row>
    <row r="54" spans="2:28">
      <c r="B54" s="446" t="s">
        <v>120</v>
      </c>
      <c r="C54" s="446"/>
      <c r="D54" s="446"/>
      <c r="E54" s="446"/>
      <c r="F54" s="446"/>
      <c r="G54" s="446"/>
      <c r="H54" s="446"/>
      <c r="I54" s="446"/>
      <c r="J54" s="446"/>
      <c r="K54" s="446"/>
      <c r="L54" s="446"/>
      <c r="M54" s="446"/>
      <c r="N54" s="446"/>
      <c r="O54" s="446"/>
      <c r="P54" s="446"/>
      <c r="Q54" s="446"/>
    </row>
    <row r="55" spans="2:28">
      <c r="B55" s="466" t="s">
        <v>24</v>
      </c>
      <c r="C55" s="443" t="s">
        <v>330</v>
      </c>
      <c r="D55" s="444"/>
      <c r="E55" s="445"/>
      <c r="F55" s="443" t="s">
        <v>331</v>
      </c>
      <c r="G55" s="444"/>
      <c r="H55" s="445"/>
      <c r="I55" s="443" t="s">
        <v>332</v>
      </c>
      <c r="J55" s="444"/>
      <c r="K55" s="445"/>
      <c r="L55" s="443" t="s">
        <v>333</v>
      </c>
      <c r="M55" s="444"/>
      <c r="N55" s="445"/>
      <c r="O55" s="443" t="s">
        <v>158</v>
      </c>
      <c r="P55" s="444"/>
      <c r="Q55" s="445"/>
    </row>
    <row r="56" spans="2:28">
      <c r="B56" s="466"/>
      <c r="C56" s="29" t="s">
        <v>391</v>
      </c>
      <c r="D56" s="29" t="s">
        <v>392</v>
      </c>
      <c r="E56" s="30" t="s">
        <v>393</v>
      </c>
      <c r="F56" s="29" t="s">
        <v>391</v>
      </c>
      <c r="G56" s="29" t="s">
        <v>392</v>
      </c>
      <c r="H56" s="30" t="s">
        <v>393</v>
      </c>
      <c r="I56" s="29" t="s">
        <v>391</v>
      </c>
      <c r="J56" s="29" t="s">
        <v>392</v>
      </c>
      <c r="K56" s="30" t="s">
        <v>393</v>
      </c>
      <c r="L56" s="29" t="s">
        <v>391</v>
      </c>
      <c r="M56" s="29" t="s">
        <v>392</v>
      </c>
      <c r="N56" s="30" t="s">
        <v>393</v>
      </c>
      <c r="O56" s="29" t="s">
        <v>391</v>
      </c>
      <c r="P56" s="29" t="s">
        <v>392</v>
      </c>
      <c r="Q56" s="30" t="s">
        <v>393</v>
      </c>
    </row>
    <row r="57" spans="2:28" ht="27">
      <c r="B57" s="46" t="s">
        <v>409</v>
      </c>
      <c r="C57" s="47">
        <v>0.21</v>
      </c>
      <c r="D57" s="47">
        <v>0.25</v>
      </c>
      <c r="E57" s="47">
        <v>0.25</v>
      </c>
      <c r="F57" s="47">
        <v>0.25</v>
      </c>
      <c r="G57" s="47">
        <v>0.26</v>
      </c>
      <c r="H57" s="47">
        <v>0.24</v>
      </c>
      <c r="I57" s="47">
        <v>0.11</v>
      </c>
      <c r="J57" s="47">
        <v>0.18</v>
      </c>
      <c r="K57" s="229">
        <v>0.22</v>
      </c>
      <c r="L57" s="47">
        <v>0.06</v>
      </c>
      <c r="M57" s="47">
        <v>0.05</v>
      </c>
      <c r="N57" s="229">
        <v>0.27</v>
      </c>
      <c r="O57" s="47">
        <v>0.21</v>
      </c>
      <c r="P57" s="47">
        <v>0.24</v>
      </c>
      <c r="Q57" s="47">
        <v>0.25</v>
      </c>
      <c r="R57" s="229"/>
      <c r="S57" s="229"/>
      <c r="T57" s="229"/>
      <c r="U57" s="229"/>
      <c r="V57" s="229"/>
      <c r="W57" s="229"/>
      <c r="X57" s="229"/>
      <c r="Y57" s="229"/>
      <c r="Z57" s="229"/>
      <c r="AA57" s="229"/>
      <c r="AB57" s="229"/>
    </row>
    <row r="58" spans="2:28">
      <c r="B58" s="22"/>
      <c r="C58" s="350"/>
      <c r="D58" s="18"/>
      <c r="E58" s="18"/>
      <c r="F58" s="18"/>
      <c r="G58" s="18"/>
      <c r="H58" s="18"/>
      <c r="I58" s="18"/>
      <c r="J58" s="18"/>
      <c r="K58" s="18"/>
      <c r="L58" s="18"/>
      <c r="M58" s="18"/>
      <c r="N58" s="18"/>
      <c r="O58" s="18"/>
      <c r="P58" s="18"/>
      <c r="Q58" s="229"/>
      <c r="R58" s="229"/>
      <c r="S58" s="229"/>
      <c r="T58" s="229"/>
      <c r="U58" s="229"/>
      <c r="V58" s="229"/>
      <c r="W58" s="229"/>
      <c r="X58" s="229"/>
      <c r="Y58" s="229"/>
      <c r="Z58" s="229"/>
    </row>
    <row r="59" spans="2:28">
      <c r="B59" s="34" t="s">
        <v>383</v>
      </c>
      <c r="C59" s="447" t="s">
        <v>402</v>
      </c>
      <c r="D59" s="447"/>
      <c r="E59" s="447"/>
      <c r="F59" s="447"/>
      <c r="G59" s="447"/>
      <c r="H59" s="447"/>
      <c r="I59" s="447"/>
      <c r="J59" s="447"/>
      <c r="K59" s="447"/>
      <c r="L59" s="447"/>
      <c r="M59" s="447"/>
      <c r="N59" s="447"/>
      <c r="O59" s="447"/>
      <c r="P59" s="447"/>
      <c r="Q59" s="447"/>
    </row>
    <row r="60" spans="2:28">
      <c r="B60" s="34" t="s">
        <v>385</v>
      </c>
      <c r="C60" s="447" t="s">
        <v>358</v>
      </c>
      <c r="D60" s="447"/>
      <c r="E60" s="447"/>
      <c r="F60" s="447"/>
      <c r="G60" s="447"/>
      <c r="H60" s="447"/>
      <c r="I60" s="447"/>
      <c r="J60" s="447"/>
      <c r="K60" s="447"/>
      <c r="L60" s="447"/>
      <c r="M60" s="447"/>
      <c r="N60" s="447"/>
      <c r="O60" s="447"/>
      <c r="P60" s="447"/>
      <c r="Q60" s="447"/>
    </row>
    <row r="61" spans="2:28">
      <c r="B61" s="45" t="s">
        <v>387</v>
      </c>
      <c r="C61" s="447" t="s">
        <v>410</v>
      </c>
      <c r="D61" s="447"/>
      <c r="E61" s="447"/>
      <c r="F61" s="447"/>
      <c r="G61" s="447"/>
      <c r="H61" s="447"/>
      <c r="I61" s="447"/>
      <c r="J61" s="447"/>
      <c r="K61" s="447"/>
      <c r="L61" s="447"/>
      <c r="M61" s="447"/>
      <c r="N61" s="447"/>
      <c r="O61" s="447"/>
      <c r="P61" s="447"/>
      <c r="Q61" s="447"/>
    </row>
    <row r="62" spans="2:28">
      <c r="B62" s="22"/>
      <c r="C62" s="23"/>
      <c r="D62" s="18"/>
      <c r="E62" s="18"/>
      <c r="F62" s="18"/>
      <c r="G62" s="18"/>
      <c r="H62" s="18"/>
      <c r="I62" s="18"/>
      <c r="J62" s="18"/>
      <c r="K62" s="18"/>
      <c r="L62" s="18"/>
      <c r="M62" s="18"/>
      <c r="N62" s="18"/>
      <c r="O62" s="18"/>
      <c r="P62" s="18"/>
      <c r="Q62" s="18"/>
    </row>
    <row r="63" spans="2:28">
      <c r="B63" s="425" t="s">
        <v>127</v>
      </c>
      <c r="C63" s="426"/>
      <c r="D63" s="426"/>
      <c r="E63" s="426"/>
      <c r="F63" s="426"/>
      <c r="G63" s="426"/>
      <c r="H63" s="427"/>
      <c r="I63" s="17"/>
      <c r="J63" s="17"/>
      <c r="K63" s="17"/>
      <c r="L63" s="17"/>
      <c r="M63" s="17"/>
      <c r="N63" s="17"/>
      <c r="O63" s="17"/>
      <c r="P63" s="17"/>
      <c r="Q63"/>
    </row>
    <row r="64" spans="2:28">
      <c r="B64" s="34"/>
      <c r="C64" s="48">
        <v>2016</v>
      </c>
      <c r="D64" s="48">
        <v>2017</v>
      </c>
      <c r="E64" s="48">
        <v>2018</v>
      </c>
      <c r="F64" s="48">
        <v>2019</v>
      </c>
      <c r="G64" s="48">
        <v>2020</v>
      </c>
      <c r="H64" s="48">
        <v>2021</v>
      </c>
      <c r="I64" s="17"/>
      <c r="J64" s="17"/>
      <c r="K64" s="17"/>
      <c r="L64" s="17"/>
      <c r="M64" s="17"/>
      <c r="N64" s="17"/>
      <c r="O64" s="17"/>
      <c r="P64" s="17"/>
      <c r="Q64"/>
    </row>
    <row r="65" spans="2:17">
      <c r="B65" s="33" t="s">
        <v>128</v>
      </c>
      <c r="C65" s="49">
        <v>170.5</v>
      </c>
      <c r="D65" s="49">
        <v>270.3</v>
      </c>
      <c r="E65" s="49">
        <v>307.7</v>
      </c>
      <c r="F65" s="49">
        <v>411.6</v>
      </c>
      <c r="G65" s="49">
        <v>477</v>
      </c>
      <c r="H65" s="49">
        <v>356.8</v>
      </c>
      <c r="I65" s="17"/>
      <c r="J65" s="24"/>
      <c r="K65" s="24"/>
      <c r="L65" s="24"/>
      <c r="M65" s="24"/>
      <c r="N65" s="24"/>
      <c r="O65" s="24"/>
      <c r="P65" s="24"/>
      <c r="Q65"/>
    </row>
    <row r="66" spans="2:17">
      <c r="B66" s="22"/>
      <c r="C66" s="23"/>
      <c r="D66" s="18"/>
      <c r="E66" s="18"/>
      <c r="F66" s="18"/>
      <c r="G66" s="18"/>
      <c r="H66" s="18"/>
      <c r="I66" s="18"/>
      <c r="J66" s="18"/>
      <c r="K66" s="18"/>
      <c r="L66" s="18"/>
      <c r="M66" s="18"/>
      <c r="N66" s="18"/>
      <c r="O66" s="18"/>
      <c r="P66" s="18"/>
      <c r="Q66" s="18"/>
    </row>
    <row r="67" spans="2:17">
      <c r="B67" s="35" t="s">
        <v>383</v>
      </c>
      <c r="C67" s="447" t="s">
        <v>402</v>
      </c>
      <c r="D67" s="447"/>
      <c r="E67" s="447"/>
      <c r="F67" s="447"/>
      <c r="G67" s="447"/>
      <c r="H67" s="447"/>
      <c r="I67" s="447"/>
      <c r="J67" s="447"/>
      <c r="K67" s="447"/>
      <c r="L67" s="447"/>
      <c r="M67" s="447"/>
      <c r="N67" s="447"/>
      <c r="O67" s="447"/>
      <c r="P67" s="447"/>
      <c r="Q67" s="447"/>
    </row>
    <row r="68" spans="2:17">
      <c r="B68" s="34" t="s">
        <v>385</v>
      </c>
      <c r="C68" s="447" t="s">
        <v>358</v>
      </c>
      <c r="D68" s="447"/>
      <c r="E68" s="447"/>
      <c r="F68" s="447"/>
      <c r="G68" s="447"/>
      <c r="H68" s="447"/>
      <c r="I68" s="447"/>
      <c r="J68" s="447"/>
      <c r="K68" s="447"/>
      <c r="L68" s="447"/>
      <c r="M68" s="447"/>
      <c r="N68" s="447"/>
      <c r="O68" s="447"/>
      <c r="P68" s="447"/>
      <c r="Q68" s="447"/>
    </row>
    <row r="69" spans="2:17">
      <c r="B69" s="45" t="s">
        <v>387</v>
      </c>
      <c r="C69" s="467"/>
      <c r="D69" s="468"/>
      <c r="E69" s="468"/>
      <c r="F69" s="468"/>
      <c r="G69" s="468"/>
      <c r="H69" s="468"/>
      <c r="I69" s="468"/>
      <c r="J69" s="468"/>
      <c r="K69" s="468"/>
      <c r="L69" s="468"/>
      <c r="M69" s="468"/>
      <c r="N69" s="468"/>
      <c r="O69" s="468"/>
      <c r="P69" s="468"/>
      <c r="Q69" s="469"/>
    </row>
    <row r="70" spans="2:17">
      <c r="B70" s="18"/>
      <c r="C70" s="25"/>
      <c r="D70" s="25"/>
      <c r="E70" s="25"/>
      <c r="F70" s="25"/>
      <c r="G70" s="25"/>
      <c r="H70" s="25"/>
      <c r="I70" s="25"/>
      <c r="J70" s="25"/>
      <c r="K70" s="25"/>
      <c r="L70" s="25"/>
      <c r="M70" s="25"/>
      <c r="N70" s="25"/>
      <c r="O70" s="25"/>
      <c r="P70" s="25"/>
      <c r="Q70" s="25"/>
    </row>
    <row r="71" spans="2:17">
      <c r="B71" s="18"/>
      <c r="C71" s="18"/>
      <c r="D71" s="18"/>
      <c r="E71" s="18"/>
      <c r="F71" s="18"/>
      <c r="G71" s="18"/>
      <c r="H71" s="18"/>
      <c r="I71" s="18"/>
      <c r="J71" s="18"/>
      <c r="K71" s="18"/>
      <c r="L71" s="18"/>
      <c r="M71" s="18"/>
      <c r="N71" s="18"/>
      <c r="O71" s="18"/>
      <c r="P71" s="18"/>
      <c r="Q71" s="18"/>
    </row>
    <row r="72" spans="2:17">
      <c r="B72" s="446" t="s">
        <v>129</v>
      </c>
      <c r="C72" s="446"/>
      <c r="D72" s="446"/>
      <c r="E72" s="446"/>
      <c r="F72" s="446"/>
      <c r="G72" s="446"/>
      <c r="H72" s="446"/>
      <c r="I72" s="446"/>
      <c r="J72" s="446"/>
      <c r="K72" s="446"/>
      <c r="L72" s="446"/>
      <c r="M72" s="446"/>
      <c r="N72" s="446"/>
      <c r="O72" s="446"/>
      <c r="P72" s="446"/>
      <c r="Q72" s="446"/>
    </row>
    <row r="73" spans="2:17">
      <c r="B73" s="466" t="s">
        <v>24</v>
      </c>
      <c r="C73" s="443" t="s">
        <v>330</v>
      </c>
      <c r="D73" s="444"/>
      <c r="E73" s="445"/>
      <c r="F73" s="443" t="s">
        <v>331</v>
      </c>
      <c r="G73" s="444"/>
      <c r="H73" s="445"/>
      <c r="I73" s="443" t="s">
        <v>332</v>
      </c>
      <c r="J73" s="444"/>
      <c r="K73" s="445"/>
      <c r="L73" s="443" t="s">
        <v>333</v>
      </c>
      <c r="M73" s="444"/>
      <c r="N73" s="445"/>
      <c r="O73" s="443" t="s">
        <v>158</v>
      </c>
      <c r="P73" s="444"/>
      <c r="Q73" s="445"/>
    </row>
    <row r="74" spans="2:17">
      <c r="B74" s="466"/>
      <c r="C74" s="29" t="s">
        <v>391</v>
      </c>
      <c r="D74" s="29" t="s">
        <v>392</v>
      </c>
      <c r="E74" s="30" t="s">
        <v>393</v>
      </c>
      <c r="F74" s="29" t="s">
        <v>391</v>
      </c>
      <c r="G74" s="29" t="s">
        <v>392</v>
      </c>
      <c r="H74" s="30" t="s">
        <v>393</v>
      </c>
      <c r="I74" s="29" t="s">
        <v>391</v>
      </c>
      <c r="J74" s="29" t="s">
        <v>392</v>
      </c>
      <c r="K74" s="30" t="s">
        <v>393</v>
      </c>
      <c r="L74" s="29" t="s">
        <v>391</v>
      </c>
      <c r="M74" s="29" t="s">
        <v>392</v>
      </c>
      <c r="N74" s="30" t="s">
        <v>393</v>
      </c>
      <c r="O74" s="29" t="s">
        <v>391</v>
      </c>
      <c r="P74" s="29" t="s">
        <v>392</v>
      </c>
      <c r="Q74" s="30" t="s">
        <v>393</v>
      </c>
    </row>
    <row r="75" spans="2:17">
      <c r="B75" s="371" t="s">
        <v>130</v>
      </c>
      <c r="C75" s="50">
        <v>3.0000000000000001E-3</v>
      </c>
      <c r="D75" s="50">
        <v>3.0000000000000001E-3</v>
      </c>
      <c r="E75" s="236">
        <v>6.0000000000000001E-3</v>
      </c>
      <c r="F75" s="51">
        <v>1.4E-2</v>
      </c>
      <c r="G75" s="51">
        <v>8.9999999999999993E-3</v>
      </c>
      <c r="H75" s="51">
        <v>1.7000000000000001E-2</v>
      </c>
      <c r="I75" s="50">
        <v>5.0000000000000001E-3</v>
      </c>
      <c r="J75" s="50">
        <v>3.5999999999999997E-2</v>
      </c>
      <c r="K75" s="236">
        <v>5.0999999999999997E-2</v>
      </c>
      <c r="L75" s="50">
        <v>0</v>
      </c>
      <c r="M75" s="50" t="s">
        <v>411</v>
      </c>
      <c r="N75" s="236" t="s">
        <v>411</v>
      </c>
      <c r="O75" s="50">
        <v>6.0000000000000001E-3</v>
      </c>
      <c r="P75" s="50" t="s">
        <v>412</v>
      </c>
      <c r="Q75" s="236">
        <v>1.0999999999999999E-2</v>
      </c>
    </row>
    <row r="76" spans="2:17">
      <c r="B76" s="38"/>
      <c r="C76" s="52"/>
      <c r="D76" s="53"/>
      <c r="E76" s="53"/>
      <c r="F76" s="54"/>
      <c r="G76" s="54"/>
      <c r="H76" s="54"/>
      <c r="I76" s="53"/>
      <c r="J76" s="53"/>
      <c r="K76" s="53"/>
      <c r="L76" s="52"/>
      <c r="M76" s="52"/>
      <c r="N76" s="52"/>
      <c r="O76" s="52"/>
      <c r="P76" s="52"/>
      <c r="Q76" s="52"/>
    </row>
    <row r="77" spans="2:17">
      <c r="B77" s="35" t="s">
        <v>383</v>
      </c>
      <c r="C77" s="447" t="s">
        <v>402</v>
      </c>
      <c r="D77" s="447"/>
      <c r="E77" s="447"/>
      <c r="F77" s="447"/>
      <c r="G77" s="447"/>
      <c r="H77" s="447"/>
      <c r="I77" s="447"/>
      <c r="J77" s="447"/>
      <c r="K77" s="447"/>
      <c r="L77" s="447"/>
      <c r="M77" s="447"/>
      <c r="N77" s="447"/>
      <c r="O77" s="447"/>
      <c r="P77" s="447"/>
      <c r="Q77" s="447"/>
    </row>
    <row r="78" spans="2:17">
      <c r="B78" s="34" t="s">
        <v>385</v>
      </c>
      <c r="C78" s="447" t="s">
        <v>358</v>
      </c>
      <c r="D78" s="447"/>
      <c r="E78" s="447"/>
      <c r="F78" s="447"/>
      <c r="G78" s="447"/>
      <c r="H78" s="447"/>
      <c r="I78" s="447"/>
      <c r="J78" s="447"/>
      <c r="K78" s="447"/>
      <c r="L78" s="447"/>
      <c r="M78" s="447"/>
      <c r="N78" s="447"/>
      <c r="O78" s="447"/>
      <c r="P78" s="447"/>
      <c r="Q78" s="447"/>
    </row>
    <row r="79" spans="2:17">
      <c r="B79" s="45" t="s">
        <v>387</v>
      </c>
      <c r="C79" s="448"/>
      <c r="D79" s="448"/>
      <c r="E79" s="448"/>
      <c r="F79" s="448"/>
      <c r="G79" s="448"/>
      <c r="H79" s="448"/>
      <c r="I79" s="448"/>
      <c r="J79" s="448"/>
      <c r="K79" s="448"/>
      <c r="L79" s="448"/>
      <c r="M79" s="448"/>
      <c r="N79" s="448"/>
      <c r="O79" s="448"/>
      <c r="P79" s="448"/>
      <c r="Q79" s="448"/>
    </row>
    <row r="80" spans="2:17">
      <c r="B80" s="20"/>
      <c r="C80" s="19"/>
      <c r="D80" s="19"/>
      <c r="E80" s="19"/>
      <c r="F80" s="19"/>
      <c r="G80" s="19"/>
      <c r="H80" s="19"/>
      <c r="I80" s="19"/>
      <c r="J80" s="19"/>
      <c r="K80" s="19"/>
      <c r="L80" s="19"/>
      <c r="M80" s="19"/>
      <c r="N80" s="19"/>
      <c r="O80" s="19"/>
      <c r="P80" s="19"/>
      <c r="Q80" s="19"/>
    </row>
    <row r="81" spans="2:17">
      <c r="B81" s="18"/>
      <c r="C81" s="18"/>
      <c r="D81" s="18"/>
      <c r="E81" s="18"/>
      <c r="F81" s="18"/>
      <c r="G81" s="18"/>
      <c r="H81" s="18"/>
      <c r="I81" s="18"/>
      <c r="J81" s="18"/>
      <c r="K81" s="18"/>
      <c r="L81" s="18"/>
      <c r="M81" s="18"/>
      <c r="N81" s="18"/>
      <c r="O81" s="18"/>
      <c r="P81" s="18"/>
      <c r="Q81" s="18"/>
    </row>
    <row r="82" spans="2:17">
      <c r="B82" s="434" t="s">
        <v>131</v>
      </c>
      <c r="C82" s="435"/>
      <c r="D82" s="435"/>
      <c r="E82" s="435"/>
      <c r="F82" s="435"/>
      <c r="G82" s="435"/>
      <c r="H82" s="435"/>
      <c r="I82" s="435"/>
      <c r="J82" s="435"/>
      <c r="K82" s="435"/>
      <c r="L82" s="435"/>
      <c r="M82" s="435"/>
      <c r="N82" s="435"/>
      <c r="O82" s="435"/>
      <c r="P82" s="435"/>
      <c r="Q82" s="435"/>
    </row>
    <row r="83" spans="2:17">
      <c r="B83" s="55" t="s">
        <v>24</v>
      </c>
      <c r="C83" s="443" t="s">
        <v>330</v>
      </c>
      <c r="D83" s="444"/>
      <c r="E83" s="445"/>
      <c r="F83" s="443" t="s">
        <v>331</v>
      </c>
      <c r="G83" s="444"/>
      <c r="H83" s="445"/>
      <c r="I83" s="443" t="s">
        <v>332</v>
      </c>
      <c r="J83" s="444"/>
      <c r="K83" s="445"/>
      <c r="L83" s="443" t="s">
        <v>333</v>
      </c>
      <c r="M83" s="444"/>
      <c r="N83" s="445"/>
      <c r="O83" s="443" t="s">
        <v>158</v>
      </c>
      <c r="P83" s="444"/>
      <c r="Q83" s="445"/>
    </row>
    <row r="84" spans="2:17">
      <c r="B84" s="56" t="s">
        <v>413</v>
      </c>
      <c r="C84" s="29" t="s">
        <v>391</v>
      </c>
      <c r="D84" s="29" t="s">
        <v>392</v>
      </c>
      <c r="E84" s="30" t="s">
        <v>393</v>
      </c>
      <c r="F84" s="29" t="s">
        <v>391</v>
      </c>
      <c r="G84" s="29" t="s">
        <v>392</v>
      </c>
      <c r="H84" s="30" t="s">
        <v>393</v>
      </c>
      <c r="I84" s="29" t="s">
        <v>391</v>
      </c>
      <c r="J84" s="29" t="s">
        <v>392</v>
      </c>
      <c r="K84" s="30" t="s">
        <v>393</v>
      </c>
      <c r="L84" s="29" t="s">
        <v>391</v>
      </c>
      <c r="M84" s="29" t="s">
        <v>392</v>
      </c>
      <c r="N84" s="30" t="s">
        <v>393</v>
      </c>
      <c r="O84" s="29" t="s">
        <v>391</v>
      </c>
      <c r="P84" s="29" t="s">
        <v>392</v>
      </c>
      <c r="Q84" s="30" t="s">
        <v>393</v>
      </c>
    </row>
    <row r="85" spans="2:17">
      <c r="B85" s="190" t="s">
        <v>414</v>
      </c>
      <c r="C85" s="271">
        <v>45</v>
      </c>
      <c r="D85" s="271">
        <v>55</v>
      </c>
      <c r="E85" s="271">
        <v>140</v>
      </c>
      <c r="F85" s="271">
        <v>6</v>
      </c>
      <c r="G85" s="271">
        <v>22</v>
      </c>
      <c r="H85" s="271">
        <v>39</v>
      </c>
      <c r="I85" s="271">
        <v>1</v>
      </c>
      <c r="J85" s="271">
        <v>1</v>
      </c>
      <c r="K85" s="271">
        <v>1</v>
      </c>
      <c r="L85" s="271">
        <v>0</v>
      </c>
      <c r="M85" s="271">
        <v>0</v>
      </c>
      <c r="N85" s="271">
        <v>0</v>
      </c>
      <c r="O85" s="271">
        <v>52</v>
      </c>
      <c r="P85" s="271">
        <v>78</v>
      </c>
      <c r="Q85" s="271">
        <v>180</v>
      </c>
    </row>
    <row r="86" spans="2:17">
      <c r="B86" s="191" t="s">
        <v>415</v>
      </c>
      <c r="C86" s="271">
        <v>10</v>
      </c>
      <c r="D86" s="271">
        <v>13</v>
      </c>
      <c r="E86" s="271">
        <v>19</v>
      </c>
      <c r="F86" s="271">
        <v>1</v>
      </c>
      <c r="G86" s="271">
        <v>1</v>
      </c>
      <c r="H86" s="271">
        <v>1</v>
      </c>
      <c r="I86" s="271">
        <v>0</v>
      </c>
      <c r="J86" s="271">
        <v>0</v>
      </c>
      <c r="K86" s="271"/>
      <c r="L86" s="271">
        <v>0</v>
      </c>
      <c r="M86" s="271">
        <v>0</v>
      </c>
      <c r="N86" s="271">
        <v>0</v>
      </c>
      <c r="O86" s="271">
        <v>11</v>
      </c>
      <c r="P86" s="271">
        <v>14</v>
      </c>
      <c r="Q86" s="271">
        <v>20</v>
      </c>
    </row>
    <row r="87" spans="2:17">
      <c r="B87" s="39" t="s">
        <v>416</v>
      </c>
      <c r="C87" s="271">
        <v>5</v>
      </c>
      <c r="D87" s="271">
        <v>6</v>
      </c>
      <c r="E87" s="271">
        <v>11</v>
      </c>
      <c r="F87" s="271">
        <v>1</v>
      </c>
      <c r="G87" s="271">
        <v>1</v>
      </c>
      <c r="H87" s="271">
        <v>2</v>
      </c>
      <c r="I87" s="271">
        <v>1</v>
      </c>
      <c r="J87" s="271">
        <v>1</v>
      </c>
      <c r="K87" s="271">
        <v>1</v>
      </c>
      <c r="L87" s="271">
        <v>0</v>
      </c>
      <c r="M87" s="271">
        <v>0</v>
      </c>
      <c r="N87" s="271">
        <v>0</v>
      </c>
      <c r="O87" s="271">
        <v>7</v>
      </c>
      <c r="P87" s="271">
        <v>8</v>
      </c>
      <c r="Q87" s="271">
        <v>14</v>
      </c>
    </row>
    <row r="88" spans="2:17">
      <c r="B88" s="39" t="s">
        <v>158</v>
      </c>
      <c r="C88" s="271">
        <v>60</v>
      </c>
      <c r="D88" s="271">
        <v>74</v>
      </c>
      <c r="E88" s="271">
        <v>170</v>
      </c>
      <c r="F88" s="271">
        <f>SUM(F85:F87)</f>
        <v>8</v>
      </c>
      <c r="G88" s="271">
        <v>24</v>
      </c>
      <c r="H88" s="271">
        <v>42</v>
      </c>
      <c r="I88" s="271">
        <v>2</v>
      </c>
      <c r="J88" s="271">
        <v>2</v>
      </c>
      <c r="K88" s="271">
        <v>2</v>
      </c>
      <c r="L88" s="271">
        <v>0</v>
      </c>
      <c r="M88" s="271">
        <v>0</v>
      </c>
      <c r="N88" s="271">
        <v>0</v>
      </c>
      <c r="O88" s="271">
        <v>70</v>
      </c>
      <c r="P88" s="271">
        <v>100</v>
      </c>
      <c r="Q88" s="271">
        <v>214</v>
      </c>
    </row>
    <row r="89" spans="2:17">
      <c r="B89" s="18"/>
      <c r="C89" s="27"/>
      <c r="D89" s="27"/>
      <c r="E89" s="27"/>
      <c r="F89" s="27"/>
      <c r="G89" s="27"/>
      <c r="H89" s="27"/>
      <c r="I89" s="28"/>
      <c r="J89" s="28"/>
      <c r="K89" s="28"/>
      <c r="L89" s="18"/>
      <c r="M89" s="18"/>
      <c r="N89" s="18"/>
      <c r="O89" s="18"/>
      <c r="P89" s="18"/>
      <c r="Q89" s="18"/>
    </row>
    <row r="90" spans="2:17">
      <c r="B90" s="55" t="s">
        <v>24</v>
      </c>
      <c r="C90" s="443" t="s">
        <v>330</v>
      </c>
      <c r="D90" s="444"/>
      <c r="E90" s="445"/>
      <c r="F90" s="443" t="s">
        <v>331</v>
      </c>
      <c r="G90" s="444"/>
      <c r="H90" s="445"/>
      <c r="I90" s="443" t="s">
        <v>332</v>
      </c>
      <c r="J90" s="444"/>
      <c r="K90" s="445"/>
      <c r="L90" s="443" t="s">
        <v>333</v>
      </c>
      <c r="M90" s="444"/>
      <c r="N90" s="445"/>
      <c r="O90" s="443" t="s">
        <v>158</v>
      </c>
      <c r="P90" s="444"/>
      <c r="Q90" s="445"/>
    </row>
    <row r="91" spans="2:17">
      <c r="B91" s="56" t="s">
        <v>417</v>
      </c>
      <c r="C91" s="29" t="s">
        <v>391</v>
      </c>
      <c r="D91" s="29" t="s">
        <v>392</v>
      </c>
      <c r="E91" s="30" t="s">
        <v>393</v>
      </c>
      <c r="F91" s="29" t="s">
        <v>391</v>
      </c>
      <c r="G91" s="29" t="s">
        <v>392</v>
      </c>
      <c r="H91" s="30" t="s">
        <v>393</v>
      </c>
      <c r="I91" s="29" t="s">
        <v>391</v>
      </c>
      <c r="J91" s="29" t="s">
        <v>392</v>
      </c>
      <c r="K91" s="30" t="s">
        <v>393</v>
      </c>
      <c r="L91" s="29" t="s">
        <v>391</v>
      </c>
      <c r="M91" s="29" t="s">
        <v>392</v>
      </c>
      <c r="N91" s="30" t="s">
        <v>393</v>
      </c>
      <c r="O91" s="29" t="s">
        <v>391</v>
      </c>
      <c r="P91" s="29" t="s">
        <v>392</v>
      </c>
      <c r="Q91" s="30" t="s">
        <v>393</v>
      </c>
    </row>
    <row r="92" spans="2:17">
      <c r="B92" s="190" t="s">
        <v>414</v>
      </c>
      <c r="C92" s="272">
        <v>32.212629</v>
      </c>
      <c r="D92" s="272">
        <v>56.7</v>
      </c>
      <c r="E92" s="272">
        <v>242.59630066699998</v>
      </c>
      <c r="F92" s="272">
        <v>21.875599999999999</v>
      </c>
      <c r="G92" s="272">
        <v>89.7</v>
      </c>
      <c r="H92" s="272">
        <v>107.07853999999999</v>
      </c>
      <c r="I92" s="272">
        <v>1.4</v>
      </c>
      <c r="J92" s="272">
        <v>1.4</v>
      </c>
      <c r="K92" s="272">
        <v>1.4</v>
      </c>
      <c r="L92" s="272">
        <v>0</v>
      </c>
      <c r="M92" s="272">
        <v>0</v>
      </c>
      <c r="N92" s="272">
        <v>0</v>
      </c>
      <c r="O92" s="272">
        <v>55.488228999999997</v>
      </c>
      <c r="P92" s="272">
        <v>147.80000000000001</v>
      </c>
      <c r="Q92" s="272">
        <v>351.07484066699993</v>
      </c>
    </row>
    <row r="93" spans="2:17">
      <c r="B93" s="190" t="s">
        <v>415</v>
      </c>
      <c r="C93" s="272">
        <v>15.048</v>
      </c>
      <c r="D93" s="272">
        <v>16.399999999999999</v>
      </c>
      <c r="E93" s="272">
        <v>23.294999999999998</v>
      </c>
      <c r="F93" s="272">
        <v>0.26200000000000001</v>
      </c>
      <c r="G93" s="272">
        <v>0.3</v>
      </c>
      <c r="H93" s="272">
        <v>0.26200000000000001</v>
      </c>
      <c r="I93" s="272">
        <v>0</v>
      </c>
      <c r="J93" s="272">
        <v>0</v>
      </c>
      <c r="K93" s="272"/>
      <c r="L93" s="272">
        <v>0</v>
      </c>
      <c r="M93" s="272">
        <v>0</v>
      </c>
      <c r="N93" s="272">
        <v>0</v>
      </c>
      <c r="O93" s="272">
        <v>15.31</v>
      </c>
      <c r="P93" s="272">
        <v>16.600000000000001</v>
      </c>
      <c r="Q93" s="272">
        <v>23.556999999999999</v>
      </c>
    </row>
    <row r="94" spans="2:17">
      <c r="B94" s="39" t="s">
        <v>416</v>
      </c>
      <c r="C94" s="272">
        <v>4.2729999999999997</v>
      </c>
      <c r="D94" s="272">
        <v>4.5999999999999996</v>
      </c>
      <c r="E94" s="272">
        <v>8.2850000000000001</v>
      </c>
      <c r="F94" s="272">
        <v>0.63700000000000001</v>
      </c>
      <c r="G94" s="272">
        <v>0.6</v>
      </c>
      <c r="H94" s="272">
        <v>0.63700000000000001</v>
      </c>
      <c r="I94" s="272">
        <v>8.1</v>
      </c>
      <c r="J94" s="272">
        <v>5</v>
      </c>
      <c r="K94" s="272">
        <v>5</v>
      </c>
      <c r="L94" s="272">
        <v>0</v>
      </c>
      <c r="M94" s="272">
        <v>0</v>
      </c>
      <c r="N94" s="272">
        <v>0</v>
      </c>
      <c r="O94" s="272">
        <v>13.01</v>
      </c>
      <c r="P94" s="272">
        <v>10.199999999999999</v>
      </c>
      <c r="Q94" s="272">
        <v>13.922000000000001</v>
      </c>
    </row>
    <row r="95" spans="2:17">
      <c r="B95" s="39" t="s">
        <v>158</v>
      </c>
      <c r="C95" s="272">
        <v>51.533629000000005</v>
      </c>
      <c r="D95" s="272">
        <v>77.7</v>
      </c>
      <c r="E95" s="272">
        <v>274.17630066700002</v>
      </c>
      <c r="F95" s="272">
        <f>SUM(F92:F94)</f>
        <v>22.7746</v>
      </c>
      <c r="G95" s="272">
        <v>90.6</v>
      </c>
      <c r="H95" s="272">
        <v>107.97753999999999</v>
      </c>
      <c r="I95" s="272">
        <v>9.5</v>
      </c>
      <c r="J95" s="272">
        <v>6.4</v>
      </c>
      <c r="K95" s="272">
        <v>6.4</v>
      </c>
      <c r="L95" s="272">
        <v>0</v>
      </c>
      <c r="M95" s="272">
        <v>0</v>
      </c>
      <c r="N95" s="272">
        <v>0</v>
      </c>
      <c r="O95" s="272">
        <v>83.808229000000011</v>
      </c>
      <c r="P95" s="272">
        <v>174.7</v>
      </c>
      <c r="Q95" s="272">
        <v>388.55384066699997</v>
      </c>
    </row>
    <row r="96" spans="2:17">
      <c r="B96" s="18"/>
      <c r="C96" s="27"/>
      <c r="D96" s="27"/>
      <c r="E96" s="27"/>
      <c r="F96" s="27"/>
      <c r="G96" s="27"/>
      <c r="H96" s="27"/>
      <c r="I96" s="28"/>
      <c r="J96" s="28"/>
      <c r="K96" s="28"/>
      <c r="L96" s="18"/>
      <c r="M96" s="18"/>
      <c r="N96" s="18"/>
      <c r="O96" s="18"/>
      <c r="P96" s="18"/>
      <c r="Q96" s="18"/>
    </row>
    <row r="97" spans="2:17">
      <c r="B97" s="55" t="s">
        <v>24</v>
      </c>
      <c r="C97" s="443" t="s">
        <v>330</v>
      </c>
      <c r="D97" s="444"/>
      <c r="E97" s="445"/>
      <c r="F97" s="443" t="s">
        <v>331</v>
      </c>
      <c r="G97" s="444"/>
      <c r="H97" s="445"/>
      <c r="I97" s="443" t="s">
        <v>332</v>
      </c>
      <c r="J97" s="444"/>
      <c r="K97" s="445"/>
      <c r="L97" s="443" t="s">
        <v>333</v>
      </c>
      <c r="M97" s="444"/>
      <c r="N97" s="445"/>
      <c r="O97" s="443" t="s">
        <v>158</v>
      </c>
      <c r="P97" s="444"/>
      <c r="Q97" s="445"/>
    </row>
    <row r="98" spans="2:17">
      <c r="B98" s="56" t="s">
        <v>418</v>
      </c>
      <c r="C98" s="29" t="s">
        <v>391</v>
      </c>
      <c r="D98" s="29" t="s">
        <v>392</v>
      </c>
      <c r="E98" s="30" t="s">
        <v>393</v>
      </c>
      <c r="F98" s="29" t="s">
        <v>391</v>
      </c>
      <c r="G98" s="29" t="s">
        <v>392</v>
      </c>
      <c r="H98" s="30" t="s">
        <v>393</v>
      </c>
      <c r="I98" s="29" t="s">
        <v>391</v>
      </c>
      <c r="J98" s="29" t="s">
        <v>392</v>
      </c>
      <c r="K98" s="30" t="s">
        <v>393</v>
      </c>
      <c r="L98" s="29" t="s">
        <v>391</v>
      </c>
      <c r="M98" s="29" t="s">
        <v>392</v>
      </c>
      <c r="N98" s="30" t="s">
        <v>393</v>
      </c>
      <c r="O98" s="29" t="s">
        <v>391</v>
      </c>
      <c r="P98" s="29" t="s">
        <v>392</v>
      </c>
      <c r="Q98" s="30" t="s">
        <v>393</v>
      </c>
    </row>
    <row r="99" spans="2:17">
      <c r="B99" s="190" t="s">
        <v>414</v>
      </c>
      <c r="C99" s="385">
        <v>41423.918336109346</v>
      </c>
      <c r="D99" s="385">
        <v>154086</v>
      </c>
      <c r="E99" s="385">
        <v>113755.60306617519</v>
      </c>
      <c r="F99" s="385">
        <v>20277.612000000001</v>
      </c>
      <c r="G99" s="385">
        <v>90062</v>
      </c>
      <c r="H99" s="385">
        <v>119771.19686666667</v>
      </c>
      <c r="I99" s="385">
        <v>1198.5467038770921</v>
      </c>
      <c r="J99" s="385">
        <v>1203</v>
      </c>
      <c r="K99" s="385">
        <v>1451.2625410212113</v>
      </c>
      <c r="L99" s="385">
        <v>0</v>
      </c>
      <c r="M99" s="385">
        <v>0</v>
      </c>
      <c r="N99" s="385">
        <v>0</v>
      </c>
      <c r="O99" s="385">
        <v>62900.077039986441</v>
      </c>
      <c r="P99" s="385">
        <v>245351</v>
      </c>
      <c r="Q99" s="385">
        <v>234978.06247386307</v>
      </c>
    </row>
    <row r="100" spans="2:17">
      <c r="B100" s="190" t="s">
        <v>415</v>
      </c>
      <c r="C100" s="385">
        <v>34032.804340967836</v>
      </c>
      <c r="D100" s="385">
        <v>29288</v>
      </c>
      <c r="E100" s="385">
        <v>50349.434099999999</v>
      </c>
      <c r="F100" s="385">
        <v>1313.11</v>
      </c>
      <c r="G100" s="385">
        <v>1174</v>
      </c>
      <c r="H100" s="385">
        <v>1318</v>
      </c>
      <c r="I100" s="385">
        <v>0</v>
      </c>
      <c r="J100" s="385">
        <v>0</v>
      </c>
      <c r="K100" s="385"/>
      <c r="L100" s="385">
        <v>0</v>
      </c>
      <c r="M100" s="385">
        <v>0</v>
      </c>
      <c r="N100" s="385">
        <v>0</v>
      </c>
      <c r="O100" s="385">
        <v>35345.914340967836</v>
      </c>
      <c r="P100" s="385">
        <v>30462</v>
      </c>
      <c r="Q100" s="385">
        <v>51667.434099999999</v>
      </c>
    </row>
    <row r="101" spans="2:17">
      <c r="B101" s="39" t="s">
        <v>416</v>
      </c>
      <c r="C101" s="385">
        <v>29778.022100000002</v>
      </c>
      <c r="D101" s="385">
        <v>32779</v>
      </c>
      <c r="E101" s="385">
        <v>42749.307000000001</v>
      </c>
      <c r="F101" s="385">
        <f>4090596/1000</f>
        <v>4090.596</v>
      </c>
      <c r="G101" s="385">
        <v>4312</v>
      </c>
      <c r="H101" s="385">
        <v>3558.8</v>
      </c>
      <c r="I101" s="385">
        <v>37285.289635999994</v>
      </c>
      <c r="J101" s="385">
        <v>37684</v>
      </c>
      <c r="K101" s="385">
        <v>38119.236999999994</v>
      </c>
      <c r="L101" s="385">
        <v>0</v>
      </c>
      <c r="M101" s="385">
        <v>0</v>
      </c>
      <c r="N101" s="385">
        <v>0</v>
      </c>
      <c r="O101" s="385">
        <v>71153.907735999994</v>
      </c>
      <c r="P101" s="385">
        <v>74775</v>
      </c>
      <c r="Q101" s="385">
        <v>84427.343999999997</v>
      </c>
    </row>
    <row r="102" spans="2:17">
      <c r="B102" s="190" t="s">
        <v>158</v>
      </c>
      <c r="C102" s="385">
        <v>105234.74477707718</v>
      </c>
      <c r="D102" s="385">
        <v>216153</v>
      </c>
      <c r="E102" s="385">
        <v>206854.3441661752</v>
      </c>
      <c r="F102" s="385">
        <v>25681.318000000003</v>
      </c>
      <c r="G102" s="385">
        <v>95548</v>
      </c>
      <c r="H102" s="385">
        <v>124647.99686666667</v>
      </c>
      <c r="I102" s="385">
        <v>38483.836339877089</v>
      </c>
      <c r="J102" s="385">
        <v>38887</v>
      </c>
      <c r="K102" s="385">
        <v>39570.499541021207</v>
      </c>
      <c r="L102" s="385">
        <v>0</v>
      </c>
      <c r="M102" s="385">
        <v>0</v>
      </c>
      <c r="N102" s="385">
        <v>0</v>
      </c>
      <c r="O102" s="385">
        <v>169399.89911695427</v>
      </c>
      <c r="P102" s="385">
        <v>350588</v>
      </c>
      <c r="Q102" s="385">
        <v>371072.84057386307</v>
      </c>
    </row>
    <row r="103" spans="2:17">
      <c r="B103" s="18"/>
      <c r="C103" s="27"/>
      <c r="D103" s="268"/>
      <c r="E103" s="27"/>
      <c r="F103" s="27"/>
      <c r="G103" s="27"/>
      <c r="H103" s="27"/>
      <c r="I103" s="28"/>
      <c r="J103" s="28"/>
      <c r="K103" s="28"/>
      <c r="L103" s="18"/>
      <c r="M103" s="18"/>
      <c r="N103" s="18"/>
      <c r="O103" s="18"/>
      <c r="P103" s="268"/>
      <c r="Q103" s="18"/>
    </row>
    <row r="104" spans="2:17">
      <c r="B104" s="55" t="s">
        <v>24</v>
      </c>
      <c r="C104" s="443" t="s">
        <v>330</v>
      </c>
      <c r="D104" s="444"/>
      <c r="E104" s="445"/>
      <c r="F104" s="443" t="s">
        <v>331</v>
      </c>
      <c r="G104" s="444"/>
      <c r="H104" s="445"/>
      <c r="I104" s="443" t="s">
        <v>332</v>
      </c>
      <c r="J104" s="444"/>
      <c r="K104" s="445"/>
      <c r="L104" s="443" t="s">
        <v>333</v>
      </c>
      <c r="M104" s="444"/>
      <c r="N104" s="445"/>
      <c r="O104" s="443" t="s">
        <v>158</v>
      </c>
      <c r="P104" s="444"/>
      <c r="Q104" s="445"/>
    </row>
    <row r="105" spans="2:17">
      <c r="B105" s="56" t="s">
        <v>419</v>
      </c>
      <c r="C105" s="29" t="s">
        <v>391</v>
      </c>
      <c r="D105" s="29" t="s">
        <v>392</v>
      </c>
      <c r="E105" s="30" t="s">
        <v>393</v>
      </c>
      <c r="F105" s="29" t="s">
        <v>391</v>
      </c>
      <c r="G105" s="29" t="s">
        <v>392</v>
      </c>
      <c r="H105" s="30" t="s">
        <v>393</v>
      </c>
      <c r="I105" s="29" t="s">
        <v>391</v>
      </c>
      <c r="J105" s="29" t="s">
        <v>392</v>
      </c>
      <c r="K105" s="30" t="s">
        <v>393</v>
      </c>
      <c r="L105" s="29" t="s">
        <v>391</v>
      </c>
      <c r="M105" s="29" t="s">
        <v>392</v>
      </c>
      <c r="N105" s="30" t="s">
        <v>393</v>
      </c>
      <c r="O105" s="29" t="s">
        <v>391</v>
      </c>
      <c r="P105" s="29" t="s">
        <v>392</v>
      </c>
      <c r="Q105" s="30" t="s">
        <v>393</v>
      </c>
    </row>
    <row r="106" spans="2:17">
      <c r="B106" s="190" t="s">
        <v>414</v>
      </c>
      <c r="C106" s="386">
        <v>19368.403336255567</v>
      </c>
      <c r="D106" s="386">
        <v>71589</v>
      </c>
      <c r="E106" s="386">
        <v>40173.501323746954</v>
      </c>
      <c r="F106" s="386">
        <v>7328.3289768000004</v>
      </c>
      <c r="G106" s="386">
        <v>32603</v>
      </c>
      <c r="H106" s="386">
        <v>43112.682535746673</v>
      </c>
      <c r="I106" s="386">
        <v>214.30015065322408</v>
      </c>
      <c r="J106" s="386">
        <v>215</v>
      </c>
      <c r="K106" s="386">
        <v>201.290114439642</v>
      </c>
      <c r="L106" s="386">
        <v>0</v>
      </c>
      <c r="M106" s="386">
        <v>0</v>
      </c>
      <c r="N106" s="386">
        <v>0</v>
      </c>
      <c r="O106" s="386">
        <v>26911.032463708791</v>
      </c>
      <c r="P106" s="386">
        <v>104406</v>
      </c>
      <c r="Q106" s="386">
        <v>83487.473973933273</v>
      </c>
    </row>
    <row r="107" spans="2:17">
      <c r="B107" s="190" t="s">
        <v>415</v>
      </c>
      <c r="C107" s="387">
        <v>12039.193984141479</v>
      </c>
      <c r="D107" s="387">
        <v>10423</v>
      </c>
      <c r="E107" s="387">
        <v>15903.501924540002</v>
      </c>
      <c r="F107" s="387">
        <v>108.59419699999999</v>
      </c>
      <c r="G107" s="387">
        <v>97</v>
      </c>
      <c r="H107" s="387">
        <v>157.8964</v>
      </c>
      <c r="I107" s="387">
        <v>0</v>
      </c>
      <c r="J107" s="387">
        <v>0</v>
      </c>
      <c r="K107" s="387"/>
      <c r="L107" s="387">
        <v>0</v>
      </c>
      <c r="M107" s="387">
        <v>0</v>
      </c>
      <c r="N107" s="387">
        <v>0</v>
      </c>
      <c r="O107" s="387">
        <v>12147.788181141479</v>
      </c>
      <c r="P107" s="387">
        <v>10520</v>
      </c>
      <c r="Q107" s="387">
        <v>16061.398324540001</v>
      </c>
    </row>
    <row r="108" spans="2:17">
      <c r="B108" s="39" t="s">
        <v>416</v>
      </c>
      <c r="C108" s="387">
        <v>20395.96209501</v>
      </c>
      <c r="D108" s="387">
        <v>21194</v>
      </c>
      <c r="E108" s="387">
        <v>26484.052441960001</v>
      </c>
      <c r="F108" s="387">
        <v>1981.8937620000002</v>
      </c>
      <c r="G108" s="387">
        <v>2089</v>
      </c>
      <c r="H108" s="387">
        <v>1754.4884000000002</v>
      </c>
      <c r="I108" s="387">
        <v>6666.6097869167988</v>
      </c>
      <c r="J108" s="387">
        <v>6738</v>
      </c>
      <c r="K108" s="387">
        <v>5287.1381718999983</v>
      </c>
      <c r="L108" s="387">
        <v>0</v>
      </c>
      <c r="M108" s="387">
        <v>0</v>
      </c>
      <c r="N108" s="387">
        <v>0</v>
      </c>
      <c r="O108" s="387">
        <v>29044.4656439268</v>
      </c>
      <c r="P108" s="387">
        <v>30021</v>
      </c>
      <c r="Q108" s="387">
        <v>33525.679013859997</v>
      </c>
    </row>
    <row r="109" spans="2:17">
      <c r="B109" s="39" t="s">
        <v>160</v>
      </c>
      <c r="C109" s="387">
        <v>51803.559415407042</v>
      </c>
      <c r="D109" s="387">
        <v>103206</v>
      </c>
      <c r="E109" s="387">
        <v>82561.055690246954</v>
      </c>
      <c r="F109" s="387">
        <f>SUM(F106:F108)</f>
        <v>9418.8169358000014</v>
      </c>
      <c r="G109" s="387">
        <v>34789</v>
      </c>
      <c r="H109" s="387">
        <v>45025.067335746673</v>
      </c>
      <c r="I109" s="387">
        <v>6880.9099375700225</v>
      </c>
      <c r="J109" s="387">
        <v>6953</v>
      </c>
      <c r="K109" s="387">
        <v>5488.4282863396402</v>
      </c>
      <c r="L109" s="387">
        <v>0</v>
      </c>
      <c r="M109" s="387">
        <v>0</v>
      </c>
      <c r="N109" s="387">
        <v>0</v>
      </c>
      <c r="O109" s="387">
        <v>68103.286288777061</v>
      </c>
      <c r="P109" s="387">
        <v>144948</v>
      </c>
      <c r="Q109" s="387">
        <v>133074.55131233326</v>
      </c>
    </row>
    <row r="110" spans="2:17">
      <c r="B110" s="57"/>
      <c r="C110" s="37"/>
      <c r="D110" s="37"/>
      <c r="E110" s="37"/>
      <c r="F110" s="37"/>
      <c r="G110" s="37"/>
      <c r="H110" s="37"/>
      <c r="I110" s="37"/>
      <c r="J110" s="37"/>
      <c r="K110" s="37"/>
      <c r="L110" s="37"/>
      <c r="M110" s="37"/>
      <c r="N110" s="37"/>
      <c r="O110" s="37"/>
      <c r="P110" s="37"/>
      <c r="Q110" s="37"/>
    </row>
    <row r="111" spans="2:17">
      <c r="B111" s="18"/>
      <c r="C111" s="27"/>
      <c r="D111" s="27"/>
      <c r="E111" s="27"/>
      <c r="F111" s="27"/>
      <c r="G111" s="27"/>
      <c r="H111" s="27"/>
      <c r="I111" s="27"/>
      <c r="J111" s="27"/>
      <c r="K111" s="27"/>
      <c r="L111" s="321"/>
      <c r="M111" s="18"/>
      <c r="N111" s="18"/>
      <c r="O111" s="18"/>
      <c r="P111" s="18"/>
      <c r="Q111" s="18"/>
    </row>
    <row r="112" spans="2:17" ht="26.45" customHeight="1">
      <c r="B112" s="425" t="s">
        <v>148</v>
      </c>
      <c r="C112" s="426"/>
      <c r="D112" s="426"/>
      <c r="E112" s="426"/>
      <c r="F112" s="426"/>
      <c r="G112" s="426"/>
      <c r="H112" s="426"/>
      <c r="I112" s="321"/>
      <c r="J112" s="321"/>
      <c r="K112" s="179"/>
      <c r="L112" s="179"/>
      <c r="M112" s="179"/>
      <c r="N112" s="179"/>
      <c r="O112" s="179"/>
      <c r="P112"/>
      <c r="Q112"/>
    </row>
    <row r="113" spans="2:17" ht="26.45" customHeight="1">
      <c r="B113" s="449" t="s">
        <v>420</v>
      </c>
      <c r="C113" s="450"/>
      <c r="D113" s="449" t="s">
        <v>421</v>
      </c>
      <c r="E113" s="451"/>
      <c r="F113" s="451"/>
      <c r="G113" s="451"/>
      <c r="H113" s="450"/>
      <c r="I113" s="321"/>
      <c r="J113" s="321"/>
      <c r="K113" s="179"/>
      <c r="L113" s="179"/>
      <c r="M113" s="179"/>
      <c r="N113" s="179"/>
      <c r="O113" s="179"/>
      <c r="P113"/>
      <c r="Q113"/>
    </row>
    <row r="114" spans="2:17" ht="57" customHeight="1">
      <c r="B114" s="254" t="s">
        <v>422</v>
      </c>
      <c r="C114" s="254" t="s">
        <v>176</v>
      </c>
      <c r="D114" s="254" t="s">
        <v>423</v>
      </c>
      <c r="E114" s="254" t="s">
        <v>424</v>
      </c>
      <c r="F114" s="254" t="s">
        <v>425</v>
      </c>
      <c r="G114" s="254" t="s">
        <v>668</v>
      </c>
      <c r="H114" s="255" t="s">
        <v>669</v>
      </c>
      <c r="I114" s="321"/>
      <c r="J114" s="321"/>
      <c r="K114" s="21"/>
      <c r="L114" s="21"/>
      <c r="M114" s="21"/>
      <c r="N114" s="21"/>
      <c r="O114" s="21"/>
      <c r="P114"/>
      <c r="Q114"/>
    </row>
    <row r="115" spans="2:17">
      <c r="B115" s="388">
        <v>1127.5</v>
      </c>
      <c r="C115" s="388">
        <v>7828</v>
      </c>
      <c r="D115" s="403" t="s">
        <v>689</v>
      </c>
      <c r="E115" s="396">
        <v>118.87</v>
      </c>
      <c r="F115" s="396">
        <v>85.76</v>
      </c>
      <c r="G115" s="403" t="s">
        <v>689</v>
      </c>
      <c r="H115" s="395" t="s">
        <v>689</v>
      </c>
      <c r="I115" s="160"/>
      <c r="J115" s="21"/>
      <c r="K115" s="21"/>
      <c r="L115" s="21"/>
      <c r="M115" s="21"/>
      <c r="N115" s="21"/>
      <c r="O115" s="21"/>
      <c r="P115"/>
      <c r="Q115"/>
    </row>
    <row r="116" spans="2:17">
      <c r="B116" s="159"/>
      <c r="C116" s="159"/>
      <c r="D116" s="159"/>
      <c r="E116" s="159"/>
      <c r="F116" s="159"/>
      <c r="G116" s="159"/>
      <c r="H116" s="159"/>
      <c r="I116" s="160"/>
      <c r="J116" s="160"/>
      <c r="K116" s="160"/>
      <c r="L116" s="21"/>
      <c r="M116" s="21"/>
      <c r="N116" s="21"/>
      <c r="O116" s="21"/>
      <c r="P116" s="21"/>
      <c r="Q116" s="21"/>
    </row>
    <row r="117" spans="2:17">
      <c r="B117" s="184" t="s">
        <v>688</v>
      </c>
      <c r="C117" s="192">
        <v>2019</v>
      </c>
      <c r="D117" s="192">
        <v>2020</v>
      </c>
      <c r="E117" s="192">
        <v>2021</v>
      </c>
      <c r="F117" s="321"/>
      <c r="G117" s="159"/>
      <c r="H117" s="160"/>
      <c r="I117" s="160"/>
      <c r="J117" s="160"/>
      <c r="K117" s="21"/>
      <c r="L117" s="21"/>
      <c r="M117" s="21"/>
      <c r="N117" s="21"/>
      <c r="O117" s="21"/>
      <c r="P117" s="21"/>
      <c r="Q117"/>
    </row>
    <row r="118" spans="2:17">
      <c r="B118" s="185" t="s">
        <v>426</v>
      </c>
      <c r="C118" s="186">
        <v>411.6</v>
      </c>
      <c r="D118" s="186">
        <v>477</v>
      </c>
      <c r="E118" s="186">
        <v>356.8</v>
      </c>
      <c r="F118" s="321"/>
      <c r="G118" s="159"/>
      <c r="H118" s="160"/>
      <c r="I118" s="160"/>
      <c r="J118" s="160"/>
      <c r="K118" s="21"/>
      <c r="L118" s="21"/>
      <c r="M118" s="21"/>
      <c r="N118" s="21"/>
      <c r="O118" s="21"/>
      <c r="P118" s="21"/>
      <c r="Q118"/>
    </row>
    <row r="119" spans="2:17">
      <c r="B119" s="185" t="s">
        <v>427</v>
      </c>
      <c r="C119" s="189">
        <v>1989</v>
      </c>
      <c r="D119" s="189">
        <v>2351</v>
      </c>
      <c r="E119" s="187">
        <v>2702</v>
      </c>
      <c r="F119" s="159"/>
      <c r="G119" s="159"/>
      <c r="H119" s="160"/>
      <c r="I119" s="160"/>
      <c r="J119" s="160"/>
      <c r="K119" s="21"/>
      <c r="L119" s="21"/>
      <c r="M119" s="21"/>
      <c r="N119" s="21"/>
      <c r="O119" s="21"/>
      <c r="P119" s="21"/>
      <c r="Q119"/>
    </row>
    <row r="120" spans="2:17" ht="26.25">
      <c r="B120" s="185" t="s">
        <v>428</v>
      </c>
      <c r="C120" s="188">
        <v>0.6</v>
      </c>
      <c r="D120" s="188">
        <v>0.64</v>
      </c>
      <c r="E120" s="188">
        <v>0.93</v>
      </c>
      <c r="F120" s="159"/>
      <c r="G120" s="394"/>
      <c r="H120" s="160"/>
      <c r="I120" s="160"/>
      <c r="J120" s="160"/>
      <c r="K120" s="21"/>
      <c r="L120" s="21"/>
      <c r="M120" s="21"/>
      <c r="N120" s="21"/>
      <c r="O120" s="21"/>
      <c r="P120" s="21"/>
      <c r="Q120"/>
    </row>
    <row r="121" spans="2:17" ht="26.25">
      <c r="B121" s="185" t="s">
        <v>429</v>
      </c>
      <c r="C121" s="188">
        <v>0.44</v>
      </c>
      <c r="D121" s="188">
        <v>0.56999999999999995</v>
      </c>
      <c r="E121" s="188">
        <v>0.77</v>
      </c>
      <c r="F121" s="159"/>
      <c r="G121" s="394"/>
      <c r="H121" s="160"/>
      <c r="I121" s="160"/>
      <c r="J121" s="160"/>
      <c r="K121" s="21"/>
      <c r="L121" s="21"/>
      <c r="M121" s="21"/>
      <c r="N121" s="21"/>
      <c r="O121" s="21"/>
      <c r="P121" s="21"/>
      <c r="Q121"/>
    </row>
    <row r="122" spans="2:17">
      <c r="B122" s="184" t="s">
        <v>430</v>
      </c>
      <c r="C122" s="192">
        <v>2019</v>
      </c>
      <c r="D122" s="192">
        <v>2020</v>
      </c>
      <c r="E122" s="192">
        <v>2021</v>
      </c>
      <c r="F122" s="159"/>
      <c r="G122" s="159"/>
      <c r="H122" s="160"/>
      <c r="I122" s="160"/>
      <c r="J122" s="160"/>
      <c r="K122" s="21"/>
      <c r="L122" s="21"/>
      <c r="M122" s="21"/>
      <c r="N122" s="21"/>
      <c r="O122" s="21"/>
      <c r="P122" s="21"/>
      <c r="Q122"/>
    </row>
    <row r="123" spans="2:17">
      <c r="B123" s="185" t="s">
        <v>431</v>
      </c>
      <c r="C123" s="189">
        <v>651</v>
      </c>
      <c r="D123" s="189">
        <v>1574</v>
      </c>
      <c r="E123" s="189">
        <v>2887</v>
      </c>
      <c r="F123" s="159"/>
      <c r="G123" s="159"/>
      <c r="H123" s="160"/>
      <c r="I123" s="160"/>
      <c r="J123" s="160"/>
      <c r="K123" s="21"/>
      <c r="L123" s="21"/>
      <c r="M123" s="21"/>
      <c r="N123" s="21"/>
      <c r="O123" s="21"/>
      <c r="P123" s="21"/>
      <c r="Q123"/>
    </row>
    <row r="124" spans="2:17">
      <c r="B124" s="185" t="s">
        <v>432</v>
      </c>
      <c r="C124" s="189">
        <v>384385</v>
      </c>
      <c r="D124" s="189">
        <v>695028</v>
      </c>
      <c r="E124" s="189">
        <v>1309751.4939999999</v>
      </c>
      <c r="F124" s="159"/>
      <c r="G124" s="159"/>
      <c r="H124" s="160"/>
      <c r="I124" s="160"/>
      <c r="J124" s="160"/>
      <c r="K124" s="21"/>
      <c r="L124" s="21"/>
      <c r="M124" s="21"/>
      <c r="N124" s="21"/>
      <c r="O124" s="21"/>
      <c r="P124" s="21"/>
      <c r="Q124"/>
    </row>
    <row r="125" spans="2:17">
      <c r="B125" s="185" t="s">
        <v>670</v>
      </c>
      <c r="C125" s="189">
        <v>25522.865000000002</v>
      </c>
      <c r="D125" s="189">
        <v>45866</v>
      </c>
      <c r="E125" s="189">
        <v>24660.955249760002</v>
      </c>
      <c r="F125" s="159"/>
      <c r="G125" s="159"/>
      <c r="H125" s="160"/>
      <c r="I125" s="160"/>
      <c r="J125" s="160"/>
      <c r="K125" s="21"/>
      <c r="L125" s="21"/>
      <c r="M125" s="21"/>
      <c r="N125" s="21"/>
      <c r="O125" s="21"/>
      <c r="P125" s="21"/>
      <c r="Q125"/>
    </row>
    <row r="126" spans="2:17" ht="15.75">
      <c r="B126" s="185" t="s">
        <v>433</v>
      </c>
      <c r="C126" s="189">
        <v>89421</v>
      </c>
      <c r="D126" s="189">
        <v>104066</v>
      </c>
      <c r="E126" s="189">
        <v>140039.88044447562</v>
      </c>
      <c r="F126" s="21"/>
      <c r="G126" s="21"/>
      <c r="H126" s="21"/>
      <c r="I126" s="21"/>
      <c r="J126" s="21"/>
      <c r="K126" s="21"/>
      <c r="L126" s="21"/>
      <c r="M126" s="21"/>
      <c r="N126" s="21"/>
      <c r="O126" s="21"/>
      <c r="P126" s="21"/>
      <c r="Q126"/>
    </row>
    <row r="127" spans="2:17">
      <c r="B127" s="185" t="s">
        <v>671</v>
      </c>
      <c r="C127" s="189">
        <v>39089.646999999997</v>
      </c>
      <c r="D127" s="189">
        <v>51678</v>
      </c>
      <c r="E127" s="189">
        <v>51886.285639625159</v>
      </c>
      <c r="F127" s="161"/>
      <c r="G127" s="161"/>
      <c r="H127" s="21"/>
      <c r="I127" s="21"/>
      <c r="J127" s="21"/>
      <c r="K127" s="21"/>
      <c r="L127" s="21"/>
      <c r="M127" s="21"/>
      <c r="N127" s="21"/>
      <c r="O127" s="21"/>
      <c r="P127" s="21"/>
      <c r="Q127"/>
    </row>
    <row r="128" spans="2:17">
      <c r="B128" s="185" t="s">
        <v>673</v>
      </c>
      <c r="C128" s="189">
        <v>545.29</v>
      </c>
      <c r="D128" s="189">
        <v>1256</v>
      </c>
      <c r="E128" s="189">
        <v>1525.7698842701948</v>
      </c>
      <c r="F128" s="160"/>
      <c r="G128" s="160"/>
      <c r="H128" s="21"/>
      <c r="I128" s="21"/>
      <c r="J128" s="21"/>
      <c r="K128" s="21"/>
      <c r="L128" s="21"/>
      <c r="M128" s="21"/>
      <c r="N128" s="21"/>
      <c r="O128" s="21"/>
      <c r="P128" s="21"/>
      <c r="Q128"/>
    </row>
    <row r="129" spans="2:17">
      <c r="B129" s="184" t="s">
        <v>434</v>
      </c>
      <c r="C129" s="192">
        <v>2019</v>
      </c>
      <c r="D129" s="192">
        <v>2020</v>
      </c>
      <c r="E129" s="192">
        <v>2021</v>
      </c>
      <c r="F129" s="160"/>
      <c r="G129" s="160"/>
      <c r="H129" s="21"/>
      <c r="I129" s="21"/>
      <c r="J129" s="21"/>
      <c r="K129" s="21"/>
      <c r="L129" s="21"/>
      <c r="M129" s="21"/>
      <c r="N129" s="21"/>
      <c r="O129" s="21"/>
      <c r="P129" s="21"/>
      <c r="Q129"/>
    </row>
    <row r="130" spans="2:17">
      <c r="B130" s="185" t="s">
        <v>431</v>
      </c>
      <c r="C130" s="389">
        <v>48</v>
      </c>
      <c r="D130" s="389">
        <v>170</v>
      </c>
      <c r="E130" s="389">
        <v>421</v>
      </c>
      <c r="F130" s="160"/>
      <c r="G130" s="160"/>
      <c r="H130" s="21"/>
      <c r="I130" s="21"/>
      <c r="J130" s="21"/>
      <c r="K130" s="21"/>
      <c r="L130" s="21"/>
      <c r="M130" s="21"/>
      <c r="N130" s="21"/>
      <c r="O130" s="21"/>
      <c r="P130" s="21"/>
      <c r="Q130"/>
    </row>
    <row r="131" spans="2:17" ht="15.75">
      <c r="B131" s="185" t="s">
        <v>433</v>
      </c>
      <c r="C131" s="389">
        <v>4601</v>
      </c>
      <c r="D131" s="389">
        <v>18196</v>
      </c>
      <c r="E131" s="389">
        <v>50632.586992918536</v>
      </c>
      <c r="F131" s="160"/>
      <c r="G131" s="160"/>
      <c r="H131" s="21"/>
      <c r="I131" s="21"/>
      <c r="J131" s="21"/>
      <c r="K131" s="21"/>
      <c r="L131" s="21"/>
      <c r="M131" s="21"/>
      <c r="N131" s="21"/>
      <c r="O131" s="21"/>
      <c r="P131" s="21"/>
      <c r="Q131"/>
    </row>
    <row r="132" spans="2:17">
      <c r="B132" s="185" t="s">
        <v>671</v>
      </c>
      <c r="C132" s="389">
        <v>1615.883</v>
      </c>
      <c r="D132" s="389">
        <v>10868</v>
      </c>
      <c r="E132" s="389">
        <v>2970.8474759852047</v>
      </c>
      <c r="F132" s="160"/>
      <c r="G132" s="160"/>
      <c r="H132" s="21"/>
      <c r="I132" s="21"/>
      <c r="J132" s="21"/>
      <c r="K132" s="21"/>
      <c r="L132" s="21"/>
      <c r="M132" s="21"/>
      <c r="N132" s="21"/>
      <c r="O132" s="21"/>
      <c r="P132" s="21"/>
      <c r="Q132"/>
    </row>
    <row r="133" spans="2:17">
      <c r="B133" s="185" t="s">
        <v>672</v>
      </c>
      <c r="C133" s="389">
        <v>7072.1859999999997</v>
      </c>
      <c r="D133" s="389">
        <v>21805</v>
      </c>
      <c r="E133" s="389">
        <v>61556.501329999999</v>
      </c>
      <c r="F133" s="160"/>
      <c r="G133" s="160"/>
      <c r="H133" s="21"/>
      <c r="I133" s="21"/>
      <c r="J133" s="21"/>
      <c r="K133" s="21"/>
      <c r="L133" s="21"/>
      <c r="M133" s="21"/>
      <c r="N133" s="21"/>
      <c r="O133" s="21"/>
      <c r="P133" s="21"/>
      <c r="Q133"/>
    </row>
    <row r="134" spans="2:17">
      <c r="B134" s="185" t="s">
        <v>435</v>
      </c>
      <c r="C134" s="389">
        <v>5</v>
      </c>
      <c r="D134" s="389">
        <v>17</v>
      </c>
      <c r="E134" s="389">
        <v>68.410300000000007</v>
      </c>
      <c r="F134" s="160"/>
      <c r="G134" s="160"/>
      <c r="H134" s="21"/>
      <c r="I134" s="21"/>
      <c r="J134" s="21"/>
      <c r="K134" s="21"/>
      <c r="L134" s="21"/>
      <c r="M134" s="21"/>
      <c r="N134" s="21"/>
      <c r="O134" s="21"/>
      <c r="P134" s="21"/>
      <c r="Q134"/>
    </row>
    <row r="135" spans="2:17">
      <c r="B135" s="184" t="s">
        <v>436</v>
      </c>
      <c r="C135" s="192">
        <v>2019</v>
      </c>
      <c r="D135" s="192">
        <v>2020</v>
      </c>
      <c r="E135" s="192">
        <v>2021</v>
      </c>
      <c r="F135" s="21"/>
      <c r="G135" s="21"/>
      <c r="H135" s="21"/>
      <c r="I135" s="21"/>
      <c r="J135" s="21"/>
      <c r="K135" s="21"/>
      <c r="L135" s="21"/>
      <c r="M135" s="21"/>
      <c r="N135" s="21"/>
      <c r="O135" s="21"/>
      <c r="P135" s="21"/>
      <c r="Q135"/>
    </row>
    <row r="136" spans="2:17">
      <c r="B136" s="185" t="s">
        <v>431</v>
      </c>
      <c r="C136" s="189">
        <v>0</v>
      </c>
      <c r="D136" s="189">
        <v>254</v>
      </c>
      <c r="E136" s="189">
        <v>779</v>
      </c>
      <c r="F136" s="21"/>
      <c r="G136" s="21"/>
      <c r="H136" s="21"/>
      <c r="I136" s="21"/>
      <c r="J136" s="21"/>
      <c r="K136" s="21"/>
      <c r="L136" s="21"/>
      <c r="M136" s="21"/>
      <c r="N136" s="21"/>
      <c r="O136" s="21"/>
      <c r="P136" s="21"/>
      <c r="Q136"/>
    </row>
    <row r="137" spans="2:17" ht="15.75">
      <c r="B137" s="185" t="s">
        <v>433</v>
      </c>
      <c r="C137" s="189">
        <v>376</v>
      </c>
      <c r="D137" s="189">
        <v>376</v>
      </c>
      <c r="E137" s="189">
        <v>752</v>
      </c>
      <c r="F137" s="21"/>
      <c r="G137" s="21"/>
      <c r="H137" s="21"/>
      <c r="I137" s="21"/>
      <c r="J137" s="21"/>
      <c r="K137" s="21"/>
      <c r="L137" s="21"/>
      <c r="M137" s="21"/>
      <c r="N137" s="21"/>
      <c r="O137" s="21"/>
      <c r="P137" s="21"/>
      <c r="Q137"/>
    </row>
    <row r="138" spans="2:17">
      <c r="B138" s="185" t="s">
        <v>671</v>
      </c>
      <c r="C138" s="189">
        <v>977.96799999999996</v>
      </c>
      <c r="D138" s="189">
        <v>977.96799999999996</v>
      </c>
      <c r="E138" s="189">
        <v>977.96799999999996</v>
      </c>
      <c r="F138" s="21"/>
      <c r="G138" s="21"/>
      <c r="H138" s="21"/>
      <c r="I138" s="21"/>
      <c r="J138" s="21"/>
      <c r="K138" s="21"/>
      <c r="L138" s="21"/>
      <c r="M138" s="21"/>
      <c r="N138" s="21"/>
      <c r="O138" s="21"/>
      <c r="P138" s="21"/>
      <c r="Q138"/>
    </row>
    <row r="139" spans="2:17">
      <c r="B139" s="185" t="s">
        <v>674</v>
      </c>
      <c r="C139" s="189">
        <v>116.94103100000001</v>
      </c>
      <c r="D139" s="189">
        <v>116.94103100000001</v>
      </c>
      <c r="E139" s="189">
        <v>116.94103100000001</v>
      </c>
      <c r="F139" s="21"/>
      <c r="G139" s="21"/>
      <c r="H139" s="21"/>
      <c r="I139" s="21"/>
      <c r="J139" s="21"/>
      <c r="K139" s="21"/>
      <c r="L139" s="21"/>
      <c r="M139" s="21"/>
      <c r="N139" s="21"/>
      <c r="O139" s="21"/>
      <c r="P139" s="21"/>
      <c r="Q139"/>
    </row>
    <row r="140" spans="2:17">
      <c r="B140" s="185" t="s">
        <v>437</v>
      </c>
      <c r="C140" s="189">
        <v>156</v>
      </c>
      <c r="D140" s="189">
        <v>341</v>
      </c>
      <c r="E140" s="189">
        <v>684</v>
      </c>
      <c r="F140" s="21"/>
      <c r="G140" s="21"/>
      <c r="H140" s="21"/>
      <c r="I140" s="21"/>
      <c r="J140" s="21"/>
      <c r="K140" s="21"/>
      <c r="L140" s="21"/>
      <c r="M140" s="21"/>
      <c r="N140" s="21"/>
      <c r="O140" s="21"/>
      <c r="P140" s="21"/>
      <c r="Q140"/>
    </row>
    <row r="141" spans="2:17" ht="26.25">
      <c r="B141" s="185" t="s">
        <v>438</v>
      </c>
      <c r="C141" s="189">
        <v>46</v>
      </c>
      <c r="D141" s="189">
        <v>87</v>
      </c>
      <c r="E141" s="189">
        <v>154</v>
      </c>
      <c r="F141" s="21"/>
      <c r="G141" s="21"/>
      <c r="H141" s="21"/>
      <c r="I141" s="21"/>
      <c r="J141" s="21"/>
      <c r="K141" s="21"/>
      <c r="L141" s="21"/>
      <c r="M141" s="21"/>
      <c r="N141" s="21"/>
      <c r="O141" s="21"/>
      <c r="P141" s="21"/>
      <c r="Q141"/>
    </row>
    <row r="142" spans="2:17">
      <c r="B142" s="185" t="s">
        <v>439</v>
      </c>
      <c r="C142" s="189">
        <v>31</v>
      </c>
      <c r="D142" s="189">
        <v>73</v>
      </c>
      <c r="E142" s="189">
        <v>106</v>
      </c>
      <c r="F142" s="21"/>
      <c r="G142" s="21"/>
      <c r="H142" s="21"/>
      <c r="I142" s="21"/>
      <c r="J142" s="21"/>
      <c r="K142" s="21"/>
      <c r="L142" s="21"/>
      <c r="M142" s="21"/>
      <c r="N142" s="21"/>
      <c r="O142" s="21"/>
      <c r="P142" s="21"/>
      <c r="Q142"/>
    </row>
    <row r="143" spans="2:17">
      <c r="B143" s="21"/>
      <c r="C143" s="21"/>
      <c r="D143" s="21"/>
      <c r="E143" s="21"/>
      <c r="F143" s="21"/>
      <c r="G143" s="21"/>
      <c r="H143" s="21"/>
      <c r="I143" s="21"/>
      <c r="J143" s="21"/>
      <c r="K143" s="21"/>
      <c r="L143" s="21"/>
      <c r="M143" s="21"/>
      <c r="N143" s="21"/>
      <c r="O143" s="21"/>
      <c r="P143" s="21"/>
      <c r="Q143" s="21"/>
    </row>
    <row r="144" spans="2:17" ht="84" customHeight="1">
      <c r="B144" s="303" t="s">
        <v>383</v>
      </c>
      <c r="C144" s="454" t="s">
        <v>440</v>
      </c>
      <c r="D144" s="454"/>
      <c r="E144" s="454"/>
      <c r="F144" s="454"/>
      <c r="G144" s="454"/>
      <c r="H144" s="454"/>
      <c r="I144" s="454"/>
      <c r="J144" s="454"/>
      <c r="K144" s="454"/>
      <c r="L144" s="454"/>
      <c r="M144" s="454"/>
      <c r="N144" s="454"/>
      <c r="O144" s="454"/>
      <c r="P144" s="454"/>
      <c r="Q144" s="454"/>
    </row>
    <row r="145" spans="1:17" ht="21.75" customHeight="1">
      <c r="B145" s="301" t="s">
        <v>385</v>
      </c>
      <c r="C145" s="455" t="s">
        <v>441</v>
      </c>
      <c r="D145" s="455"/>
      <c r="E145" s="455"/>
      <c r="F145" s="455"/>
      <c r="G145" s="455"/>
      <c r="H145" s="455"/>
      <c r="I145" s="455"/>
      <c r="J145" s="455"/>
      <c r="K145" s="455"/>
      <c r="L145" s="455"/>
      <c r="M145" s="455"/>
      <c r="N145" s="455"/>
      <c r="O145" s="455"/>
      <c r="P145" s="455"/>
      <c r="Q145" s="455"/>
    </row>
    <row r="146" spans="1:17" ht="90.75" customHeight="1">
      <c r="B146" s="302" t="s">
        <v>387</v>
      </c>
      <c r="C146" s="456" t="s">
        <v>655</v>
      </c>
      <c r="D146" s="456"/>
      <c r="E146" s="456"/>
      <c r="F146" s="456"/>
      <c r="G146" s="456"/>
      <c r="H146" s="456"/>
      <c r="I146" s="456"/>
      <c r="J146" s="456"/>
      <c r="K146" s="456"/>
      <c r="L146" s="456"/>
      <c r="M146" s="456"/>
      <c r="N146" s="456"/>
      <c r="O146" s="456"/>
      <c r="P146" s="456"/>
      <c r="Q146" s="456"/>
    </row>
    <row r="147" spans="1:17">
      <c r="B147" s="21"/>
      <c r="C147" s="25"/>
      <c r="D147" s="25"/>
      <c r="E147" s="25"/>
      <c r="F147" s="25"/>
      <c r="G147" s="25"/>
      <c r="H147" s="25"/>
      <c r="I147" s="25"/>
      <c r="J147" s="25"/>
      <c r="K147" s="25"/>
      <c r="L147" s="25"/>
      <c r="M147" s="25"/>
      <c r="N147" s="25"/>
      <c r="O147" s="25"/>
      <c r="P147" s="25"/>
      <c r="Q147" s="25"/>
    </row>
    <row r="148" spans="1:17">
      <c r="B148" s="208" t="s">
        <v>442</v>
      </c>
      <c r="C148" s="25"/>
      <c r="D148" s="25"/>
      <c r="E148" s="25"/>
      <c r="F148" s="25"/>
      <c r="G148" s="25"/>
      <c r="H148" s="25"/>
      <c r="I148" s="25"/>
      <c r="J148" s="25"/>
      <c r="K148" s="25"/>
      <c r="L148" s="25"/>
      <c r="M148" s="25"/>
      <c r="N148" s="25"/>
      <c r="O148" s="25"/>
      <c r="P148" s="25"/>
      <c r="Q148" s="25"/>
    </row>
    <row r="149" spans="1:17">
      <c r="B149" s="321"/>
      <c r="C149" s="321"/>
      <c r="D149" s="321"/>
      <c r="E149" s="321"/>
      <c r="F149" s="321"/>
      <c r="G149" s="321"/>
      <c r="H149" s="321"/>
      <c r="I149" s="321"/>
      <c r="J149" s="321"/>
      <c r="K149" s="321"/>
      <c r="L149" s="321"/>
      <c r="M149" s="321"/>
      <c r="N149" s="321"/>
      <c r="O149" s="321"/>
      <c r="P149" s="321"/>
      <c r="Q149" s="321"/>
    </row>
    <row r="150" spans="1:17" s="204" customFormat="1">
      <c r="A150"/>
      <c r="B150" s="452" t="s">
        <v>443</v>
      </c>
      <c r="C150" s="452"/>
      <c r="D150" s="452"/>
      <c r="E150" s="452"/>
      <c r="F150" s="452"/>
      <c r="G150" s="452"/>
      <c r="H150" s="452"/>
      <c r="I150" s="452"/>
      <c r="J150" s="452"/>
      <c r="K150" s="452"/>
      <c r="L150" s="452"/>
      <c r="M150" s="452"/>
      <c r="N150" s="452"/>
      <c r="O150" s="452"/>
      <c r="P150" s="452"/>
      <c r="Q150" s="452"/>
    </row>
    <row r="151" spans="1:17" s="204" customFormat="1">
      <c r="A151"/>
      <c r="B151" s="114" t="s">
        <v>24</v>
      </c>
      <c r="C151" s="453" t="s">
        <v>330</v>
      </c>
      <c r="D151" s="453"/>
      <c r="E151" s="453"/>
      <c r="F151" s="453" t="s">
        <v>331</v>
      </c>
      <c r="G151" s="453"/>
      <c r="H151" s="453"/>
      <c r="I151" s="453" t="s">
        <v>332</v>
      </c>
      <c r="J151" s="453"/>
      <c r="K151" s="453"/>
      <c r="L151" s="453" t="s">
        <v>333</v>
      </c>
      <c r="M151" s="453"/>
      <c r="N151" s="453"/>
      <c r="O151" s="453" t="s">
        <v>158</v>
      </c>
      <c r="P151" s="453"/>
      <c r="Q151" s="453"/>
    </row>
    <row r="152" spans="1:17" s="204" customFormat="1" ht="51">
      <c r="A152"/>
      <c r="B152" s="154" t="s">
        <v>444</v>
      </c>
      <c r="C152" s="259" t="s">
        <v>445</v>
      </c>
      <c r="D152" s="260" t="s">
        <v>446</v>
      </c>
      <c r="E152" s="260" t="s">
        <v>447</v>
      </c>
      <c r="F152" s="259" t="s">
        <v>445</v>
      </c>
      <c r="G152" s="260" t="s">
        <v>446</v>
      </c>
      <c r="H152" s="260" t="s">
        <v>447</v>
      </c>
      <c r="I152" s="259" t="s">
        <v>445</v>
      </c>
      <c r="J152" s="260" t="s">
        <v>446</v>
      </c>
      <c r="K152" s="260" t="s">
        <v>447</v>
      </c>
      <c r="L152" s="259" t="s">
        <v>445</v>
      </c>
      <c r="M152" s="260" t="s">
        <v>446</v>
      </c>
      <c r="N152" s="260" t="s">
        <v>447</v>
      </c>
      <c r="O152" s="259" t="s">
        <v>445</v>
      </c>
      <c r="P152" s="260" t="s">
        <v>446</v>
      </c>
      <c r="Q152" s="260" t="s">
        <v>447</v>
      </c>
    </row>
    <row r="153" spans="1:17" s="204" customFormat="1">
      <c r="A153"/>
      <c r="B153" s="205" t="s">
        <v>448</v>
      </c>
      <c r="C153" s="351">
        <v>3282872807.6199999</v>
      </c>
      <c r="D153" s="352">
        <v>433641.5305377167</v>
      </c>
      <c r="E153" s="353">
        <v>132.09209005331397</v>
      </c>
      <c r="F153" s="257">
        <v>1212108016.1900001</v>
      </c>
      <c r="G153" s="352">
        <v>167199.59150640268</v>
      </c>
      <c r="H153" s="354">
        <v>137.94116470903188</v>
      </c>
      <c r="I153" s="257">
        <v>237431857.41000003</v>
      </c>
      <c r="J153" s="352">
        <v>33344.785890695166</v>
      </c>
      <c r="K153" s="354">
        <v>140.43939281962071</v>
      </c>
      <c r="L153" s="241">
        <v>39618633.880000003</v>
      </c>
      <c r="M153" s="352">
        <v>4359.2314019475143</v>
      </c>
      <c r="N153" s="352">
        <v>110.02982624668718</v>
      </c>
      <c r="O153" s="355">
        <v>4772031315.0999994</v>
      </c>
      <c r="P153" s="355">
        <v>638545.13933676202</v>
      </c>
      <c r="Q153" s="352">
        <v>133.80992226858029</v>
      </c>
    </row>
    <row r="154" spans="1:17" s="204" customFormat="1">
      <c r="A154"/>
      <c r="B154" s="205" t="s">
        <v>449</v>
      </c>
      <c r="C154" s="351">
        <v>175088436.3405003</v>
      </c>
      <c r="D154" s="356">
        <v>0</v>
      </c>
      <c r="E154" s="357">
        <v>0</v>
      </c>
      <c r="F154" s="257">
        <v>27688969.867213782</v>
      </c>
      <c r="G154" s="356">
        <v>0</v>
      </c>
      <c r="H154" s="356">
        <v>0</v>
      </c>
      <c r="I154" s="258">
        <v>2537741.3385131541</v>
      </c>
      <c r="J154" s="356">
        <v>0</v>
      </c>
      <c r="K154" s="356">
        <v>0</v>
      </c>
      <c r="L154" s="258">
        <v>11140951</v>
      </c>
      <c r="M154" s="356">
        <v>0</v>
      </c>
      <c r="N154" s="356">
        <v>0</v>
      </c>
      <c r="O154" s="355">
        <v>216456098.54622725</v>
      </c>
      <c r="P154" s="356">
        <v>0</v>
      </c>
      <c r="Q154" s="356">
        <v>0</v>
      </c>
    </row>
    <row r="155" spans="1:17" s="204" customFormat="1">
      <c r="A155"/>
      <c r="B155" s="205" t="s">
        <v>450</v>
      </c>
      <c r="C155" s="257">
        <v>78750191.120000005</v>
      </c>
      <c r="D155" s="258">
        <v>4947.679942719159</v>
      </c>
      <c r="E155" s="258">
        <v>62.827529334879387</v>
      </c>
      <c r="F155" s="257">
        <v>14103966.559999999</v>
      </c>
      <c r="G155" s="256">
        <v>293.70697042314339</v>
      </c>
      <c r="H155" s="256">
        <v>20.824423340319054</v>
      </c>
      <c r="I155" s="258">
        <v>15868815.890000001</v>
      </c>
      <c r="J155" s="356">
        <v>1.3311497167954571</v>
      </c>
      <c r="K155" s="356">
        <v>8.3884627940910408E-2</v>
      </c>
      <c r="L155" s="256">
        <v>0</v>
      </c>
      <c r="M155" s="356">
        <v>0</v>
      </c>
      <c r="N155" s="356">
        <v>0</v>
      </c>
      <c r="O155" s="355">
        <v>108722973.56999999</v>
      </c>
      <c r="P155" s="355">
        <v>5242.7180628590995</v>
      </c>
      <c r="Q155" s="356">
        <v>48.22088552870234</v>
      </c>
    </row>
    <row r="156" spans="1:17" s="204" customFormat="1">
      <c r="A156"/>
      <c r="B156" s="205" t="s">
        <v>451</v>
      </c>
      <c r="C156" s="351">
        <v>589165729.5743556</v>
      </c>
      <c r="D156" s="358" t="s">
        <v>452</v>
      </c>
      <c r="E156" s="358" t="s">
        <v>452</v>
      </c>
      <c r="F156" s="351">
        <v>60310436.291073322</v>
      </c>
      <c r="G156" s="358" t="s">
        <v>452</v>
      </c>
      <c r="H156" s="358" t="s">
        <v>452</v>
      </c>
      <c r="I156" s="351">
        <v>162946368.52412361</v>
      </c>
      <c r="J156" s="358" t="s">
        <v>452</v>
      </c>
      <c r="K156" s="358" t="s">
        <v>452</v>
      </c>
      <c r="L156" s="355">
        <v>12842.508583731949</v>
      </c>
      <c r="M156" s="358" t="s">
        <v>452</v>
      </c>
      <c r="N156" s="358" t="s">
        <v>452</v>
      </c>
      <c r="O156" s="355">
        <v>812435376.89813709</v>
      </c>
      <c r="P156" s="358" t="s">
        <v>452</v>
      </c>
      <c r="Q156" s="358" t="s">
        <v>452</v>
      </c>
    </row>
    <row r="157" spans="1:17" s="204" customFormat="1">
      <c r="A157"/>
      <c r="B157" s="247"/>
      <c r="C157" s="242">
        <f>SUM(C153:C156)</f>
        <v>4125877164.6548557</v>
      </c>
      <c r="D157" s="252"/>
      <c r="E157" s="252"/>
      <c r="F157" s="242"/>
      <c r="G157" s="252"/>
      <c r="H157" s="252"/>
      <c r="I157" s="242"/>
      <c r="J157" s="252"/>
      <c r="K157" s="252"/>
      <c r="L157" s="242"/>
      <c r="M157" s="252"/>
      <c r="N157" s="252"/>
      <c r="O157" s="242"/>
      <c r="P157" s="359">
        <f>SUM(P153:P155)</f>
        <v>643787.85739962116</v>
      </c>
      <c r="Q157" s="360"/>
    </row>
    <row r="158" spans="1:17">
      <c r="B158" s="240"/>
      <c r="C158" s="242"/>
      <c r="D158" s="240"/>
      <c r="E158" s="240"/>
      <c r="F158" s="243"/>
      <c r="G158" s="321"/>
      <c r="H158" s="321"/>
      <c r="I158" s="243"/>
      <c r="J158" s="321"/>
      <c r="K158" s="321"/>
      <c r="L158" s="243"/>
      <c r="M158" s="321"/>
      <c r="N158" s="321"/>
      <c r="O158" s="243"/>
      <c r="P158" s="321"/>
      <c r="Q158" s="361"/>
    </row>
    <row r="159" spans="1:17">
      <c r="B159" s="303" t="s">
        <v>383</v>
      </c>
      <c r="C159" s="431" t="s">
        <v>453</v>
      </c>
      <c r="D159" s="431"/>
      <c r="E159" s="431"/>
      <c r="F159" s="431"/>
      <c r="G159" s="431"/>
      <c r="H159" s="431"/>
      <c r="I159" s="431"/>
      <c r="J159" s="431"/>
      <c r="K159" s="431"/>
      <c r="L159" s="431"/>
      <c r="M159" s="431"/>
      <c r="N159" s="431"/>
      <c r="O159" s="431"/>
      <c r="P159" s="431"/>
      <c r="Q159" s="431"/>
    </row>
    <row r="160" spans="1:17" ht="21.95" customHeight="1">
      <c r="B160" s="301" t="s">
        <v>385</v>
      </c>
      <c r="C160" s="432" t="s">
        <v>358</v>
      </c>
      <c r="D160" s="432"/>
      <c r="E160" s="432"/>
      <c r="F160" s="432"/>
      <c r="G160" s="432"/>
      <c r="H160" s="432"/>
      <c r="I160" s="432"/>
      <c r="J160" s="432"/>
      <c r="K160" s="432"/>
      <c r="L160" s="432"/>
      <c r="M160" s="432"/>
      <c r="N160" s="432"/>
      <c r="O160" s="432"/>
      <c r="P160" s="432"/>
      <c r="Q160" s="432"/>
    </row>
    <row r="161" spans="1:25" ht="73.5" customHeight="1">
      <c r="B161" s="302" t="s">
        <v>387</v>
      </c>
      <c r="C161" s="433" t="s">
        <v>454</v>
      </c>
      <c r="D161" s="433"/>
      <c r="E161" s="433"/>
      <c r="F161" s="433"/>
      <c r="G161" s="433"/>
      <c r="H161" s="433"/>
      <c r="I161" s="433"/>
      <c r="J161" s="433"/>
      <c r="K161" s="433"/>
      <c r="L161" s="433"/>
      <c r="M161" s="433"/>
      <c r="N161" s="433"/>
      <c r="O161" s="433"/>
      <c r="P161" s="433"/>
      <c r="Q161" s="433"/>
    </row>
    <row r="162" spans="1:25">
      <c r="B162" s="21"/>
      <c r="C162" s="25"/>
      <c r="D162" s="25"/>
      <c r="E162" s="25"/>
      <c r="F162" s="25"/>
      <c r="G162" s="25"/>
      <c r="H162" s="25"/>
      <c r="I162" s="25"/>
      <c r="J162" s="25"/>
      <c r="K162" s="25"/>
      <c r="L162" s="25"/>
      <c r="M162" s="25"/>
      <c r="N162" s="25"/>
      <c r="O162" s="25"/>
      <c r="P162" s="25"/>
      <c r="Q162" s="25"/>
    </row>
    <row r="163" spans="1:25">
      <c r="B163"/>
      <c r="C163"/>
      <c r="D163"/>
      <c r="E163"/>
      <c r="F163"/>
      <c r="G163"/>
      <c r="H163"/>
      <c r="I163"/>
      <c r="J163"/>
      <c r="K163"/>
      <c r="L163"/>
      <c r="M163"/>
      <c r="N163"/>
      <c r="O163"/>
      <c r="P163"/>
      <c r="Q163"/>
    </row>
    <row r="164" spans="1:25" s="204" customFormat="1">
      <c r="A164"/>
      <c r="B164" s="434" t="s">
        <v>455</v>
      </c>
      <c r="C164" s="435"/>
      <c r="D164" s="435"/>
      <c r="E164" s="435"/>
      <c r="F164" s="435"/>
      <c r="G164" s="435"/>
      <c r="H164" s="435"/>
      <c r="I164" s="435"/>
      <c r="J164" s="435"/>
      <c r="K164" s="435"/>
      <c r="L164" s="435"/>
      <c r="M164" s="435"/>
      <c r="N164" s="435"/>
      <c r="O164" s="435"/>
      <c r="P164" s="435"/>
      <c r="Q164" s="435"/>
      <c r="R164" s="435"/>
      <c r="S164" s="435"/>
      <c r="T164"/>
      <c r="U164"/>
      <c r="V164"/>
      <c r="W164"/>
      <c r="X164"/>
      <c r="Y164"/>
    </row>
    <row r="165" spans="1:25" s="204" customFormat="1" ht="14.45" customHeight="1">
      <c r="A165"/>
      <c r="B165" s="114" t="s">
        <v>24</v>
      </c>
      <c r="C165" s="436" t="s">
        <v>330</v>
      </c>
      <c r="D165" s="437"/>
      <c r="E165" s="437"/>
      <c r="F165" s="438"/>
      <c r="G165" s="436" t="s">
        <v>331</v>
      </c>
      <c r="H165" s="437"/>
      <c r="I165" s="437"/>
      <c r="J165" s="437"/>
      <c r="K165" s="437" t="s">
        <v>332</v>
      </c>
      <c r="L165" s="437"/>
      <c r="M165" s="437"/>
      <c r="N165" s="437"/>
      <c r="O165" s="437" t="s">
        <v>333</v>
      </c>
      <c r="P165" s="437"/>
      <c r="Q165" s="437"/>
      <c r="R165" s="439"/>
      <c r="S165" s="439"/>
      <c r="T165"/>
      <c r="U165"/>
      <c r="V165"/>
      <c r="W165"/>
      <c r="X165"/>
      <c r="Y165"/>
    </row>
    <row r="166" spans="1:25" s="204" customFormat="1" ht="76.5">
      <c r="A166" s="321"/>
      <c r="B166" s="154" t="s">
        <v>456</v>
      </c>
      <c r="C166" s="259" t="s">
        <v>445</v>
      </c>
      <c r="D166" s="260" t="s">
        <v>446</v>
      </c>
      <c r="E166" s="260" t="s">
        <v>447</v>
      </c>
      <c r="F166" s="260" t="s">
        <v>457</v>
      </c>
      <c r="G166" s="261" t="s">
        <v>445</v>
      </c>
      <c r="H166" s="262" t="s">
        <v>446</v>
      </c>
      <c r="I166" s="262" t="s">
        <v>447</v>
      </c>
      <c r="J166" s="262" t="s">
        <v>457</v>
      </c>
      <c r="K166" s="263" t="s">
        <v>445</v>
      </c>
      <c r="L166" s="264" t="s">
        <v>446</v>
      </c>
      <c r="M166" s="264" t="s">
        <v>447</v>
      </c>
      <c r="N166" s="264" t="s">
        <v>457</v>
      </c>
      <c r="O166" s="265" t="s">
        <v>445</v>
      </c>
      <c r="P166" s="266" t="s">
        <v>446</v>
      </c>
      <c r="Q166" s="266" t="s">
        <v>447</v>
      </c>
      <c r="R166" s="267" t="s">
        <v>447</v>
      </c>
      <c r="S166" s="267" t="s">
        <v>457</v>
      </c>
      <c r="T166"/>
      <c r="U166"/>
      <c r="V166"/>
      <c r="W166"/>
      <c r="X166"/>
      <c r="Y166"/>
    </row>
    <row r="167" spans="1:25">
      <c r="B167" s="362" t="s">
        <v>458</v>
      </c>
      <c r="C167" s="355">
        <v>433670122.63000017</v>
      </c>
      <c r="D167" s="238">
        <v>178723.59099204416</v>
      </c>
      <c r="E167" s="354">
        <v>412.11875493790478</v>
      </c>
      <c r="F167" s="363">
        <v>4.3105918517585291</v>
      </c>
      <c r="G167" s="241">
        <v>415140408.83999997</v>
      </c>
      <c r="H167" s="238">
        <v>108477.34446373093</v>
      </c>
      <c r="I167" s="239">
        <v>261.3027837180249</v>
      </c>
      <c r="J167" s="244">
        <v>4.6069397955117166</v>
      </c>
      <c r="K167" s="241">
        <v>22545594.199999999</v>
      </c>
      <c r="L167" s="238">
        <v>7293.556575200153</v>
      </c>
      <c r="M167" s="239">
        <v>323.50252162349983</v>
      </c>
      <c r="N167" s="244">
        <v>4.3450875240183295</v>
      </c>
      <c r="O167" s="241">
        <v>3260640.33</v>
      </c>
      <c r="P167" s="238">
        <v>960.56475528375699</v>
      </c>
      <c r="Q167" s="239">
        <v>294.59390121809508</v>
      </c>
      <c r="R167" s="239">
        <v>337.81087702846412</v>
      </c>
      <c r="S167" s="244">
        <v>4.4516382775813383</v>
      </c>
    </row>
    <row r="168" spans="1:25">
      <c r="B168" s="362" t="s">
        <v>459</v>
      </c>
      <c r="C168" s="355">
        <v>15814226.770000001</v>
      </c>
      <c r="D168" s="238">
        <v>3057.7162071961075</v>
      </c>
      <c r="E168" s="239">
        <v>193.35224236171157</v>
      </c>
      <c r="F168" s="363">
        <v>4.6735243123113506</v>
      </c>
      <c r="G168" s="241">
        <v>4736159.79</v>
      </c>
      <c r="H168" s="238">
        <v>703.99857802011581</v>
      </c>
      <c r="I168" s="239">
        <v>148.64333325631225</v>
      </c>
      <c r="J168" s="244">
        <v>4.405587280660562</v>
      </c>
      <c r="K168" s="241">
        <v>0</v>
      </c>
      <c r="L168" s="238">
        <v>0</v>
      </c>
      <c r="M168" s="239">
        <v>0</v>
      </c>
      <c r="N168" s="244">
        <v>0</v>
      </c>
      <c r="O168" s="241">
        <v>0</v>
      </c>
      <c r="P168" s="238">
        <v>0</v>
      </c>
      <c r="Q168" s="239">
        <v>0</v>
      </c>
      <c r="R168" s="239">
        <v>183.0483710967344</v>
      </c>
      <c r="S168" s="244">
        <v>4.611774009374157</v>
      </c>
    </row>
    <row r="169" spans="1:25">
      <c r="B169" s="362" t="s">
        <v>460</v>
      </c>
      <c r="C169" s="355">
        <v>907410179.24000025</v>
      </c>
      <c r="D169" s="238">
        <v>154783.77758429266</v>
      </c>
      <c r="E169" s="239">
        <v>170.57751954461381</v>
      </c>
      <c r="F169" s="363">
        <v>4.462441123463539</v>
      </c>
      <c r="G169" s="241">
        <v>265984920.72000003</v>
      </c>
      <c r="H169" s="238">
        <v>46813.256882397051</v>
      </c>
      <c r="I169" s="239">
        <v>175.99966477677489</v>
      </c>
      <c r="J169" s="244">
        <v>4.5900480455251573</v>
      </c>
      <c r="K169" s="241">
        <v>61292208.82</v>
      </c>
      <c r="L169" s="238">
        <v>17279.853488873046</v>
      </c>
      <c r="M169" s="239">
        <v>281.92577525831518</v>
      </c>
      <c r="N169" s="244">
        <v>4.3424537711088487</v>
      </c>
      <c r="O169" s="241">
        <v>10580338.060000001</v>
      </c>
      <c r="P169" s="238">
        <v>2413.8013973475972</v>
      </c>
      <c r="Q169" s="239">
        <v>228.14029038194994</v>
      </c>
      <c r="R169" s="239">
        <v>177.70532295965381</v>
      </c>
      <c r="S169" s="244">
        <v>4.4859262143648611</v>
      </c>
    </row>
    <row r="170" spans="1:25">
      <c r="B170" s="362" t="s">
        <v>461</v>
      </c>
      <c r="C170" s="355">
        <v>16378839.539999999</v>
      </c>
      <c r="D170" s="238">
        <v>26643.686304158862</v>
      </c>
      <c r="E170" s="239">
        <v>1626.7139218923483</v>
      </c>
      <c r="F170" s="363">
        <v>4.8471142852407487</v>
      </c>
      <c r="G170" s="241">
        <v>2995597.79</v>
      </c>
      <c r="H170" s="238">
        <v>1748.3183589900402</v>
      </c>
      <c r="I170" s="239">
        <v>583.62920577199395</v>
      </c>
      <c r="J170" s="244">
        <v>4.8631281905171919</v>
      </c>
      <c r="K170" s="241">
        <v>986239.31</v>
      </c>
      <c r="L170" s="238">
        <v>1110.5262809371984</v>
      </c>
      <c r="M170" s="239">
        <v>1126.0211083425568</v>
      </c>
      <c r="N170" s="244">
        <v>5</v>
      </c>
      <c r="O170" s="241">
        <v>0</v>
      </c>
      <c r="P170" s="238">
        <v>0</v>
      </c>
      <c r="Q170" s="239">
        <v>0</v>
      </c>
      <c r="R170" s="239">
        <v>1448.9956039145713</v>
      </c>
      <c r="S170" s="244">
        <v>4.8568759019395724</v>
      </c>
    </row>
    <row r="171" spans="1:25">
      <c r="B171" s="362" t="s">
        <v>462</v>
      </c>
      <c r="C171" s="355">
        <v>16686112.18</v>
      </c>
      <c r="D171" s="238">
        <v>10119.324402010927</v>
      </c>
      <c r="E171" s="239">
        <v>606.45189801252593</v>
      </c>
      <c r="F171" s="363">
        <v>4.3366012723282559</v>
      </c>
      <c r="G171" s="241">
        <v>1275701.8500000001</v>
      </c>
      <c r="H171" s="238">
        <v>282.39407123584868</v>
      </c>
      <c r="I171" s="239">
        <v>221.36369186565705</v>
      </c>
      <c r="J171" s="244">
        <v>4.0380690441108946</v>
      </c>
      <c r="K171" s="241">
        <v>2418055.81</v>
      </c>
      <c r="L171" s="238">
        <v>1658.227211662029</v>
      </c>
      <c r="M171" s="239">
        <v>685.76879193786226</v>
      </c>
      <c r="N171" s="244">
        <v>4</v>
      </c>
      <c r="O171" s="241">
        <v>0</v>
      </c>
      <c r="P171" s="238">
        <v>0</v>
      </c>
      <c r="Q171" s="239">
        <v>0</v>
      </c>
      <c r="R171" s="239">
        <v>591.75773837566408</v>
      </c>
      <c r="S171" s="244">
        <v>4.2779768165585104</v>
      </c>
    </row>
    <row r="172" spans="1:25">
      <c r="B172" s="362" t="s">
        <v>463</v>
      </c>
      <c r="C172" s="355">
        <v>296757627.40999997</v>
      </c>
      <c r="D172" s="238">
        <v>9185.037145089831</v>
      </c>
      <c r="E172" s="239">
        <v>30.951309407794241</v>
      </c>
      <c r="F172" s="363">
        <v>4.4903156089025149</v>
      </c>
      <c r="G172" s="241">
        <v>40666329.809999987</v>
      </c>
      <c r="H172" s="238">
        <v>832.89343670225526</v>
      </c>
      <c r="I172" s="239">
        <v>20.481155801216268</v>
      </c>
      <c r="J172" s="244">
        <v>4.6880324354503138</v>
      </c>
      <c r="K172" s="241">
        <v>10177483.85</v>
      </c>
      <c r="L172" s="238">
        <v>110.50136490527228</v>
      </c>
      <c r="M172" s="239">
        <v>10.857434561811885</v>
      </c>
      <c r="N172" s="244">
        <v>4.6191608577202512</v>
      </c>
      <c r="O172" s="241">
        <v>5127233.9800000004</v>
      </c>
      <c r="P172" s="238">
        <v>529.87762409217339</v>
      </c>
      <c r="Q172" s="239">
        <v>103.34570767768498</v>
      </c>
      <c r="R172" s="239">
        <v>30.216736899200772</v>
      </c>
      <c r="S172" s="244">
        <v>4.5097009771732193</v>
      </c>
    </row>
    <row r="173" spans="1:25">
      <c r="B173" s="362" t="s">
        <v>464</v>
      </c>
      <c r="C173" s="355">
        <v>994868913.81999981</v>
      </c>
      <c r="D173" s="238">
        <v>30748.805271471443</v>
      </c>
      <c r="E173" s="239">
        <v>30.907393772517427</v>
      </c>
      <c r="F173" s="363">
        <v>4.5713587229370845</v>
      </c>
      <c r="G173" s="241">
        <v>313925055.20000005</v>
      </c>
      <c r="H173" s="238">
        <v>5739.0923985103691</v>
      </c>
      <c r="I173" s="239">
        <v>18.281727767329762</v>
      </c>
      <c r="J173" s="244">
        <v>4.6369880166863471</v>
      </c>
      <c r="K173" s="241">
        <v>82918673.430000007</v>
      </c>
      <c r="L173" s="238">
        <v>3859.9058426814718</v>
      </c>
      <c r="M173" s="239">
        <v>46.550501630251077</v>
      </c>
      <c r="N173" s="244">
        <v>4.2733178964703553</v>
      </c>
      <c r="O173" s="241">
        <v>9232975.4499999993</v>
      </c>
      <c r="P173" s="238">
        <v>166.69468967955009</v>
      </c>
      <c r="Q173" s="239">
        <v>18.054276282035396</v>
      </c>
      <c r="R173" s="239">
        <v>28.919393932702086</v>
      </c>
      <c r="S173" s="244">
        <v>4.5667923164928155</v>
      </c>
    </row>
    <row r="174" spans="1:25">
      <c r="B174" s="362" t="s">
        <v>465</v>
      </c>
      <c r="C174" s="355">
        <v>174782570.35000002</v>
      </c>
      <c r="D174" s="238">
        <v>8738.7065653576574</v>
      </c>
      <c r="E174" s="239">
        <v>49.997585845422122</v>
      </c>
      <c r="F174" s="363">
        <v>4.3845190346807366</v>
      </c>
      <c r="G174" s="241">
        <v>46060231.199999988</v>
      </c>
      <c r="H174" s="238">
        <v>708.01913624156839</v>
      </c>
      <c r="I174" s="239">
        <v>15.371593189952737</v>
      </c>
      <c r="J174" s="244">
        <v>4.6643189589547696</v>
      </c>
      <c r="K174" s="241">
        <v>11580147.26</v>
      </c>
      <c r="L174" s="238">
        <v>449.62737049137814</v>
      </c>
      <c r="M174" s="239">
        <v>38.827431154047183</v>
      </c>
      <c r="N174" s="244">
        <v>4.2385857984331023</v>
      </c>
      <c r="O174" s="241">
        <v>431744.7</v>
      </c>
      <c r="P174" s="238">
        <v>9.2387968991250027</v>
      </c>
      <c r="Q174" s="239">
        <v>21.398750000000007</v>
      </c>
      <c r="R174" s="239">
        <v>42.539799046671696</v>
      </c>
      <c r="S174" s="244">
        <v>4.4337490987514165</v>
      </c>
    </row>
    <row r="175" spans="1:25">
      <c r="B175" s="362" t="s">
        <v>466</v>
      </c>
      <c r="C175" s="355">
        <v>124512782.17</v>
      </c>
      <c r="D175" s="238">
        <v>1469.6194616362848</v>
      </c>
      <c r="E175" s="239">
        <v>11.802960595883091</v>
      </c>
      <c r="F175" s="363">
        <v>4.546803501322807</v>
      </c>
      <c r="G175" s="241">
        <v>26262161.720000006</v>
      </c>
      <c r="H175" s="238">
        <v>60.857954867733497</v>
      </c>
      <c r="I175" s="239">
        <v>2.3173246557760323</v>
      </c>
      <c r="J175" s="244">
        <v>4.7721496400868251</v>
      </c>
      <c r="K175" s="241">
        <v>3577598.14</v>
      </c>
      <c r="L175" s="238">
        <v>76.893882458205809</v>
      </c>
      <c r="M175" s="239">
        <v>21.493158104729396</v>
      </c>
      <c r="N175" s="244">
        <v>4.2016484948194872</v>
      </c>
      <c r="O175" s="241">
        <v>154852.45000000001</v>
      </c>
      <c r="P175" s="238">
        <v>1.8642911483546865</v>
      </c>
      <c r="Q175" s="239">
        <v>12.039145317718164</v>
      </c>
      <c r="R175" s="239">
        <v>10.415265855246068</v>
      </c>
      <c r="S175" s="244">
        <v>4.576566329073211</v>
      </c>
    </row>
    <row r="176" spans="1:25">
      <c r="B176" s="362" t="s">
        <v>467</v>
      </c>
      <c r="C176" s="355">
        <v>53442999.550000004</v>
      </c>
      <c r="D176" s="238">
        <v>1927.7314455520909</v>
      </c>
      <c r="E176" s="239">
        <v>36.070794337592361</v>
      </c>
      <c r="F176" s="363">
        <v>4.5929334340665768</v>
      </c>
      <c r="G176" s="241">
        <v>4954576.62</v>
      </c>
      <c r="H176" s="238">
        <v>151.83381762702027</v>
      </c>
      <c r="I176" s="239">
        <v>30.645164919665781</v>
      </c>
      <c r="J176" s="244">
        <v>4.8380995932605027</v>
      </c>
      <c r="K176" s="241">
        <v>3596463.4</v>
      </c>
      <c r="L176" s="238">
        <v>297.05076698669882</v>
      </c>
      <c r="M176" s="239">
        <v>82.595242589344537</v>
      </c>
      <c r="N176" s="244">
        <v>4.2865552308971084</v>
      </c>
      <c r="O176" s="241">
        <v>50000</v>
      </c>
      <c r="P176" s="238">
        <v>1.1297808399471947</v>
      </c>
      <c r="Q176" s="239">
        <v>22.595616798943894</v>
      </c>
      <c r="R176" s="239">
        <v>38.32351709342057</v>
      </c>
      <c r="S176" s="244">
        <v>4.594273931154996</v>
      </c>
    </row>
    <row r="177" spans="2:19">
      <c r="B177" s="362" t="s">
        <v>468</v>
      </c>
      <c r="C177" s="355">
        <v>15691632.080000002</v>
      </c>
      <c r="D177" s="238">
        <v>429.99104440172368</v>
      </c>
      <c r="E177" s="239">
        <v>27.402569867144351</v>
      </c>
      <c r="F177" s="363">
        <v>4.9963830588360318</v>
      </c>
      <c r="G177" s="241">
        <v>805467.20000000007</v>
      </c>
      <c r="H177" s="238">
        <v>41.979517961381212</v>
      </c>
      <c r="I177" s="239">
        <v>52.11822152581906</v>
      </c>
      <c r="J177" s="244">
        <v>4.8384921446832347</v>
      </c>
      <c r="K177" s="241">
        <v>35579.14</v>
      </c>
      <c r="L177" s="238">
        <v>2.4639333699706154</v>
      </c>
      <c r="M177" s="239">
        <v>69.252190187020133</v>
      </c>
      <c r="N177" s="244">
        <v>5</v>
      </c>
      <c r="O177" s="241">
        <v>0</v>
      </c>
      <c r="P177" s="238">
        <v>0</v>
      </c>
      <c r="Q177" s="239">
        <v>0</v>
      </c>
      <c r="R177" s="239">
        <v>28.696771550285526</v>
      </c>
      <c r="S177" s="244">
        <v>4.9886984440601001</v>
      </c>
    </row>
    <row r="178" spans="2:19">
      <c r="B178" s="362" t="s">
        <v>469</v>
      </c>
      <c r="C178" s="355">
        <v>71751907.450000003</v>
      </c>
      <c r="D178" s="238">
        <v>793.09906530398393</v>
      </c>
      <c r="E178" s="239">
        <v>11.05335165976809</v>
      </c>
      <c r="F178" s="363">
        <v>4.7187947972803324</v>
      </c>
      <c r="G178" s="241">
        <v>47825278.260000005</v>
      </c>
      <c r="H178" s="238">
        <v>400.49526122608444</v>
      </c>
      <c r="I178" s="239">
        <v>8.3741334247719301</v>
      </c>
      <c r="J178" s="244">
        <v>4.8587940947612172</v>
      </c>
      <c r="K178" s="241">
        <v>3706582.68</v>
      </c>
      <c r="L178" s="238">
        <v>108.96804286936926</v>
      </c>
      <c r="M178" s="239">
        <v>29.398519411785859</v>
      </c>
      <c r="N178" s="244">
        <v>4.4283139908267195</v>
      </c>
      <c r="O178" s="241">
        <v>2993419.15</v>
      </c>
      <c r="P178" s="238">
        <v>77.467846562878833</v>
      </c>
      <c r="Q178" s="239">
        <v>25.879384971155421</v>
      </c>
      <c r="R178" s="239">
        <v>10.92857896858982</v>
      </c>
      <c r="S178" s="244">
        <v>4.75648375483292</v>
      </c>
    </row>
    <row r="179" spans="2:19">
      <c r="B179" s="362" t="s">
        <v>470</v>
      </c>
      <c r="C179" s="355">
        <v>57240903.229999997</v>
      </c>
      <c r="D179" s="238">
        <v>2434.7243248760828</v>
      </c>
      <c r="E179" s="239">
        <v>42.534694379176777</v>
      </c>
      <c r="F179" s="363">
        <v>4.4986429456801567</v>
      </c>
      <c r="G179" s="241">
        <v>7946969.3499999996</v>
      </c>
      <c r="H179" s="238">
        <v>309.17962229681444</v>
      </c>
      <c r="I179" s="239">
        <v>38.90534978555246</v>
      </c>
      <c r="J179" s="244">
        <v>4.8618167943481501</v>
      </c>
      <c r="K179" s="241">
        <v>4307394.8600000003</v>
      </c>
      <c r="L179" s="238">
        <v>228.83243560246498</v>
      </c>
      <c r="M179" s="239">
        <v>53.125483741340801</v>
      </c>
      <c r="N179" s="244">
        <v>4.6791744999203528</v>
      </c>
      <c r="O179" s="241">
        <v>0</v>
      </c>
      <c r="P179" s="238">
        <v>0</v>
      </c>
      <c r="Q179" s="239">
        <v>0</v>
      </c>
      <c r="R179" s="239">
        <v>42.776098175921526</v>
      </c>
      <c r="S179" s="244">
        <v>4.551362393605892</v>
      </c>
    </row>
    <row r="180" spans="2:19">
      <c r="B180" s="362" t="s">
        <v>471</v>
      </c>
      <c r="C180" s="355">
        <v>40844306.810000002</v>
      </c>
      <c r="D180" s="238">
        <v>2012.560861405681</v>
      </c>
      <c r="E180" s="239">
        <v>49.273962972801421</v>
      </c>
      <c r="F180" s="363">
        <v>4.5893235020971579</v>
      </c>
      <c r="G180" s="241">
        <v>10772472.890000001</v>
      </c>
      <c r="H180" s="238">
        <v>167.28458946452577</v>
      </c>
      <c r="I180" s="239">
        <v>15.528893984947011</v>
      </c>
      <c r="J180" s="244">
        <v>4.7393787425906444</v>
      </c>
      <c r="K180" s="241">
        <v>6068438.25</v>
      </c>
      <c r="L180" s="238">
        <v>264.20056871314796</v>
      </c>
      <c r="M180" s="239">
        <v>43.53683070156444</v>
      </c>
      <c r="N180" s="244">
        <v>4.2715666011761755</v>
      </c>
      <c r="O180" s="241">
        <v>5096484.88</v>
      </c>
      <c r="P180" s="238">
        <v>168.57152368435783</v>
      </c>
      <c r="Q180" s="239">
        <v>33.07603724007474</v>
      </c>
      <c r="R180" s="239">
        <v>41.614314768462812</v>
      </c>
      <c r="S180" s="244">
        <v>4.5554701004913793</v>
      </c>
    </row>
    <row r="181" spans="2:19">
      <c r="B181" s="362" t="s">
        <v>472</v>
      </c>
      <c r="C181" s="355">
        <v>248826.99999999997</v>
      </c>
      <c r="D181" s="238">
        <v>15.830902064518352</v>
      </c>
      <c r="E181" s="239">
        <v>63.622123260411257</v>
      </c>
      <c r="F181" s="363">
        <v>5</v>
      </c>
      <c r="G181" s="241">
        <v>7653.27</v>
      </c>
      <c r="H181" s="238">
        <v>0.38481843709919961</v>
      </c>
      <c r="I181" s="239">
        <v>50.281570766378238</v>
      </c>
      <c r="J181" s="244">
        <v>5</v>
      </c>
      <c r="K181" s="241">
        <v>0</v>
      </c>
      <c r="L181" s="238">
        <v>0</v>
      </c>
      <c r="M181" s="239">
        <v>0</v>
      </c>
      <c r="N181" s="244">
        <v>0</v>
      </c>
      <c r="O181" s="241">
        <v>0</v>
      </c>
      <c r="P181" s="238">
        <v>0</v>
      </c>
      <c r="Q181" s="239">
        <v>0</v>
      </c>
      <c r="R181" s="239">
        <v>63.224046440755664</v>
      </c>
      <c r="S181" s="244">
        <v>5</v>
      </c>
    </row>
    <row r="182" spans="2:19">
      <c r="B182" s="362" t="s">
        <v>473</v>
      </c>
      <c r="C182" s="355">
        <v>10446546.689999999</v>
      </c>
      <c r="D182" s="238">
        <v>253.7652425949174</v>
      </c>
      <c r="E182" s="239">
        <v>24.291782741739453</v>
      </c>
      <c r="F182" s="363">
        <v>4.8185078010693321</v>
      </c>
      <c r="G182" s="241">
        <v>7196326.5999999996</v>
      </c>
      <c r="H182" s="238">
        <v>133.07914971049982</v>
      </c>
      <c r="I182" s="239">
        <v>18.492650084905794</v>
      </c>
      <c r="J182" s="244">
        <v>4.8415020588420763</v>
      </c>
      <c r="K182" s="241">
        <v>17348743.98</v>
      </c>
      <c r="L182" s="238">
        <v>183.37953677729919</v>
      </c>
      <c r="M182" s="239">
        <v>10.570190959570503</v>
      </c>
      <c r="N182" s="244">
        <v>4.3736518745952466</v>
      </c>
      <c r="O182" s="241">
        <v>591289.19999999995</v>
      </c>
      <c r="P182" s="238">
        <v>8.2580629636005547</v>
      </c>
      <c r="Q182" s="239">
        <v>13.966199557848435</v>
      </c>
      <c r="R182" s="239">
        <v>16.257300188056192</v>
      </c>
      <c r="S182" s="244">
        <v>4.592663624534997</v>
      </c>
    </row>
    <row r="183" spans="2:19">
      <c r="B183" s="362" t="s">
        <v>474</v>
      </c>
      <c r="C183" s="355">
        <v>29866698.370000005</v>
      </c>
      <c r="D183" s="238">
        <v>1257.8548500442062</v>
      </c>
      <c r="E183" s="239">
        <v>42.115631077175742</v>
      </c>
      <c r="F183" s="363">
        <v>4.6590552057729848</v>
      </c>
      <c r="G183" s="241">
        <v>12237598.090000004</v>
      </c>
      <c r="H183" s="238">
        <v>557.09529982710114</v>
      </c>
      <c r="I183" s="239">
        <v>45.523255113463286</v>
      </c>
      <c r="J183" s="244">
        <v>4.8750591383410917</v>
      </c>
      <c r="K183" s="241">
        <v>5866501.9800000004</v>
      </c>
      <c r="L183" s="238">
        <v>354.58448897566882</v>
      </c>
      <c r="M183" s="239">
        <v>60.442234603263323</v>
      </c>
      <c r="N183" s="244">
        <v>4.5649446929872166</v>
      </c>
      <c r="O183" s="241">
        <v>388793.84</v>
      </c>
      <c r="P183" s="238">
        <v>16.742706890687998</v>
      </c>
      <c r="Q183" s="239">
        <v>43.063199999999988</v>
      </c>
      <c r="R183" s="239">
        <v>45.208762991201617</v>
      </c>
      <c r="S183" s="244">
        <v>4.7050404371192514</v>
      </c>
    </row>
    <row r="184" spans="2:19">
      <c r="B184" s="362" t="s">
        <v>475</v>
      </c>
      <c r="C184" s="355">
        <v>9871655.2699999996</v>
      </c>
      <c r="D184" s="238">
        <v>646.35495566313659</v>
      </c>
      <c r="E184" s="239">
        <v>65.47584351202093</v>
      </c>
      <c r="F184" s="363">
        <v>4.8376305476477608</v>
      </c>
      <c r="G184" s="241">
        <v>2802509.4999999995</v>
      </c>
      <c r="H184" s="238">
        <v>62.49542922141697</v>
      </c>
      <c r="I184" s="239">
        <v>22.299809945842103</v>
      </c>
      <c r="J184" s="244">
        <v>4.9209443928736025</v>
      </c>
      <c r="K184" s="241">
        <v>353174.51</v>
      </c>
      <c r="L184" s="238">
        <v>12.263682563879224</v>
      </c>
      <c r="M184" s="239">
        <v>34.724144060904123</v>
      </c>
      <c r="N184" s="244">
        <v>5</v>
      </c>
      <c r="O184" s="241">
        <v>0</v>
      </c>
      <c r="P184" s="238">
        <v>0</v>
      </c>
      <c r="Q184" s="239">
        <v>0</v>
      </c>
      <c r="R184" s="239">
        <v>55.353902431597135</v>
      </c>
      <c r="S184" s="244">
        <v>4.8599553361751395</v>
      </c>
    </row>
    <row r="185" spans="2:19">
      <c r="B185" s="362" t="s">
        <v>476</v>
      </c>
      <c r="C185" s="355">
        <v>12585957.060000001</v>
      </c>
      <c r="D185" s="238">
        <v>399.35391255229683</v>
      </c>
      <c r="E185" s="239">
        <v>31.730118786238478</v>
      </c>
      <c r="F185" s="363">
        <v>4.5241897440574945</v>
      </c>
      <c r="G185" s="241">
        <v>512597.49</v>
      </c>
      <c r="H185" s="238">
        <v>9.5887199347759697</v>
      </c>
      <c r="I185" s="239">
        <v>18.706139069810835</v>
      </c>
      <c r="J185" s="244">
        <v>4.2855998182901747</v>
      </c>
      <c r="K185" s="241">
        <v>652977.79</v>
      </c>
      <c r="L185" s="238">
        <v>53.950417627913957</v>
      </c>
      <c r="M185" s="239">
        <v>82.622132718961169</v>
      </c>
      <c r="N185" s="244">
        <v>4.8958408217835405</v>
      </c>
      <c r="O185" s="241">
        <v>1710861.84</v>
      </c>
      <c r="P185" s="238">
        <v>5.0199265554849681</v>
      </c>
      <c r="Q185" s="239">
        <v>2.9341507526317656</v>
      </c>
      <c r="R185" s="239">
        <v>30.261353528013068</v>
      </c>
      <c r="S185" s="244">
        <v>4.4739752094458636</v>
      </c>
    </row>
    <row r="186" spans="2:19">
      <c r="B186" s="362" t="s">
        <v>477</v>
      </c>
      <c r="C186" s="355">
        <v>314.60000000000002</v>
      </c>
      <c r="D186" s="238">
        <v>0</v>
      </c>
      <c r="E186" s="239">
        <v>0</v>
      </c>
      <c r="F186" s="363">
        <v>0</v>
      </c>
      <c r="G186" s="241">
        <v>0</v>
      </c>
      <c r="H186" s="238">
        <v>0</v>
      </c>
      <c r="I186" s="239">
        <v>0</v>
      </c>
      <c r="J186" s="244">
        <v>0</v>
      </c>
      <c r="K186" s="241">
        <v>0</v>
      </c>
      <c r="L186" s="238">
        <v>0</v>
      </c>
      <c r="M186" s="239">
        <v>0</v>
      </c>
      <c r="N186" s="244">
        <v>0</v>
      </c>
      <c r="O186" s="241">
        <v>0</v>
      </c>
      <c r="P186" s="238">
        <v>0</v>
      </c>
      <c r="Q186" s="239">
        <v>0</v>
      </c>
      <c r="R186" s="239">
        <v>0</v>
      </c>
      <c r="S186" s="244">
        <v>0</v>
      </c>
    </row>
    <row r="187" spans="2:19">
      <c r="B187" s="362" t="s">
        <v>478</v>
      </c>
      <c r="C187" s="355">
        <v>0</v>
      </c>
      <c r="D187" s="238">
        <v>0</v>
      </c>
      <c r="E187" s="239">
        <v>0</v>
      </c>
      <c r="F187" s="363">
        <v>0</v>
      </c>
      <c r="G187" s="241">
        <v>0</v>
      </c>
      <c r="H187" s="238">
        <v>0</v>
      </c>
      <c r="I187" s="239">
        <v>0</v>
      </c>
      <c r="J187" s="244">
        <v>0</v>
      </c>
      <c r="K187" s="241">
        <v>0</v>
      </c>
      <c r="L187" s="238">
        <v>0</v>
      </c>
      <c r="M187" s="239">
        <v>0</v>
      </c>
      <c r="N187" s="244">
        <v>0</v>
      </c>
      <c r="O187" s="241">
        <v>0</v>
      </c>
      <c r="P187" s="238">
        <v>0</v>
      </c>
      <c r="Q187" s="239">
        <v>0</v>
      </c>
      <c r="R187" s="239">
        <v>0</v>
      </c>
      <c r="S187" s="244">
        <v>0</v>
      </c>
    </row>
    <row r="188" spans="2:19">
      <c r="B188" s="362" t="s">
        <v>479</v>
      </c>
      <c r="C188" s="355">
        <v>0</v>
      </c>
      <c r="D188" s="238">
        <v>0</v>
      </c>
      <c r="E188" s="239">
        <v>0</v>
      </c>
      <c r="F188" s="363">
        <v>0</v>
      </c>
      <c r="G188" s="241">
        <v>0</v>
      </c>
      <c r="H188" s="238">
        <v>0</v>
      </c>
      <c r="I188" s="239">
        <v>0</v>
      </c>
      <c r="J188" s="244">
        <v>0</v>
      </c>
      <c r="K188" s="241">
        <v>0</v>
      </c>
      <c r="L188" s="238">
        <v>0</v>
      </c>
      <c r="M188" s="239">
        <v>0</v>
      </c>
      <c r="N188" s="244">
        <v>0</v>
      </c>
      <c r="O188" s="241">
        <v>0</v>
      </c>
      <c r="P188" s="238">
        <v>0</v>
      </c>
      <c r="Q188" s="239">
        <v>0</v>
      </c>
      <c r="R188" s="239">
        <v>0</v>
      </c>
      <c r="S188" s="244">
        <v>0</v>
      </c>
    </row>
    <row r="189" spans="2:19">
      <c r="B189" s="206" t="s">
        <v>158</v>
      </c>
      <c r="C189" s="355">
        <v>3282872807.6199999</v>
      </c>
      <c r="D189" s="238">
        <v>433641.5305377167</v>
      </c>
      <c r="E189" s="239">
        <v>132.09207739483767</v>
      </c>
      <c r="F189" s="363">
        <v>4.496073007772317</v>
      </c>
      <c r="G189" s="241">
        <v>1212108016.1900001</v>
      </c>
      <c r="H189" s="238">
        <v>167199.59150640265</v>
      </c>
      <c r="I189" s="239">
        <v>137.94116470903185</v>
      </c>
      <c r="J189" s="244">
        <v>4.6373198041030932</v>
      </c>
      <c r="K189" s="241">
        <v>237431857.40999997</v>
      </c>
      <c r="L189" s="238">
        <v>33344.785890695173</v>
      </c>
      <c r="M189" s="239">
        <v>140.43939281962079</v>
      </c>
      <c r="N189" s="244">
        <v>4.3376425838743558</v>
      </c>
      <c r="O189" s="241">
        <v>39618633.88000001</v>
      </c>
      <c r="P189" s="238">
        <v>4359.2314019475152</v>
      </c>
      <c r="Q189" s="239">
        <v>110.02982624668718</v>
      </c>
      <c r="R189" s="239">
        <v>133.80991344705421</v>
      </c>
      <c r="S189" s="244">
        <v>4.5229690255663595</v>
      </c>
    </row>
    <row r="191" spans="2:19" ht="14.45" customHeight="1">
      <c r="B191" s="303" t="s">
        <v>383</v>
      </c>
      <c r="C191" s="440" t="s">
        <v>453</v>
      </c>
      <c r="D191" s="441"/>
      <c r="E191" s="441"/>
      <c r="F191" s="441"/>
      <c r="G191" s="441"/>
      <c r="H191" s="441"/>
      <c r="I191" s="441"/>
      <c r="J191" s="441"/>
      <c r="K191" s="441"/>
      <c r="L191" s="441"/>
      <c r="M191" s="441"/>
      <c r="N191" s="441"/>
      <c r="O191" s="441"/>
      <c r="P191" s="441"/>
      <c r="Q191" s="441"/>
      <c r="R191" s="441"/>
      <c r="S191" s="442"/>
    </row>
    <row r="192" spans="2:19" ht="21.95" customHeight="1">
      <c r="B192" s="301" t="s">
        <v>385</v>
      </c>
      <c r="C192" s="440" t="s">
        <v>358</v>
      </c>
      <c r="D192" s="441"/>
      <c r="E192" s="441"/>
      <c r="F192" s="441"/>
      <c r="G192" s="441"/>
      <c r="H192" s="441"/>
      <c r="I192" s="441"/>
      <c r="J192" s="441"/>
      <c r="K192" s="441"/>
      <c r="L192" s="441"/>
      <c r="M192" s="441"/>
      <c r="N192" s="441"/>
      <c r="O192" s="441"/>
      <c r="P192" s="441"/>
      <c r="Q192" s="441"/>
      <c r="R192" s="441"/>
      <c r="S192" s="442"/>
    </row>
    <row r="193" spans="2:19" ht="66.75" customHeight="1">
      <c r="B193" s="302" t="s">
        <v>387</v>
      </c>
      <c r="C193" s="433" t="s">
        <v>454</v>
      </c>
      <c r="D193" s="433"/>
      <c r="E193" s="433"/>
      <c r="F193" s="433"/>
      <c r="G193" s="433"/>
      <c r="H193" s="433"/>
      <c r="I193" s="433"/>
      <c r="J193" s="433"/>
      <c r="K193" s="433"/>
      <c r="L193" s="433"/>
      <c r="M193" s="433"/>
      <c r="N193" s="433"/>
      <c r="O193" s="433"/>
      <c r="P193" s="433"/>
      <c r="Q193" s="433"/>
      <c r="R193" s="433"/>
      <c r="S193" s="433"/>
    </row>
  </sheetData>
  <sheetProtection algorithmName="SHA-512" hashValue="91XUYE6uIWcFKO4RARGRmojoBwF4UuE6iRMjBPlynQBTOy2KxvvsnSXAVEV08t8lnIZ71Qs8687e7JSJ73EPjw==" saltValue="aY5HAXKqMRDRO9FESZ1O9Q==" spinCount="100000" sheet="1" objects="1" scenarios="1"/>
  <mergeCells count="104">
    <mergeCell ref="C22:E22"/>
    <mergeCell ref="C15:Q15"/>
    <mergeCell ref="B54:Q54"/>
    <mergeCell ref="B73:B74"/>
    <mergeCell ref="F22:H22"/>
    <mergeCell ref="I22:K22"/>
    <mergeCell ref="L22:N22"/>
    <mergeCell ref="O22:Q22"/>
    <mergeCell ref="C60:Q60"/>
    <mergeCell ref="C32:Q32"/>
    <mergeCell ref="B36:Q36"/>
    <mergeCell ref="B37:B38"/>
    <mergeCell ref="C37:E37"/>
    <mergeCell ref="B55:B56"/>
    <mergeCell ref="C67:Q67"/>
    <mergeCell ref="L55:N55"/>
    <mergeCell ref="O55:Q55"/>
    <mergeCell ref="C68:Q68"/>
    <mergeCell ref="C69:Q69"/>
    <mergeCell ref="B4:Q4"/>
    <mergeCell ref="B5:Q5"/>
    <mergeCell ref="B21:Q21"/>
    <mergeCell ref="B63:H63"/>
    <mergeCell ref="B39:Q39"/>
    <mergeCell ref="B42:Q42"/>
    <mergeCell ref="B45:Q45"/>
    <mergeCell ref="C49:Q49"/>
    <mergeCell ref="C50:Q50"/>
    <mergeCell ref="C51:Q51"/>
    <mergeCell ref="C55:E55"/>
    <mergeCell ref="F55:H55"/>
    <mergeCell ref="I55:K55"/>
    <mergeCell ref="B6:B7"/>
    <mergeCell ref="B22:B23"/>
    <mergeCell ref="C13:Q13"/>
    <mergeCell ref="C6:E6"/>
    <mergeCell ref="F6:H6"/>
    <mergeCell ref="I6:K6"/>
    <mergeCell ref="C14:Q14"/>
    <mergeCell ref="O37:Q37"/>
    <mergeCell ref="L6:N6"/>
    <mergeCell ref="O6:Q6"/>
    <mergeCell ref="C33:Q33"/>
    <mergeCell ref="B112:H112"/>
    <mergeCell ref="B113:C113"/>
    <mergeCell ref="D113:H113"/>
    <mergeCell ref="C34:Q34"/>
    <mergeCell ref="C59:Q59"/>
    <mergeCell ref="C61:Q61"/>
    <mergeCell ref="B150:Q150"/>
    <mergeCell ref="C151:E151"/>
    <mergeCell ref="F151:H151"/>
    <mergeCell ref="I151:K151"/>
    <mergeCell ref="L151:N151"/>
    <mergeCell ref="O151:Q151"/>
    <mergeCell ref="C144:Q144"/>
    <mergeCell ref="F104:H104"/>
    <mergeCell ref="I104:K104"/>
    <mergeCell ref="L104:N104"/>
    <mergeCell ref="O104:Q104"/>
    <mergeCell ref="C145:Q145"/>
    <mergeCell ref="C146:Q146"/>
    <mergeCell ref="C104:E104"/>
    <mergeCell ref="C73:E73"/>
    <mergeCell ref="F73:H73"/>
    <mergeCell ref="I73:K73"/>
    <mergeCell ref="L73:N73"/>
    <mergeCell ref="O90:Q90"/>
    <mergeCell ref="O97:Q97"/>
    <mergeCell ref="F37:H37"/>
    <mergeCell ref="I37:K37"/>
    <mergeCell ref="L37:N37"/>
    <mergeCell ref="B82:Q82"/>
    <mergeCell ref="C83:E83"/>
    <mergeCell ref="F83:H83"/>
    <mergeCell ref="I83:K83"/>
    <mergeCell ref="L83:N83"/>
    <mergeCell ref="O83:Q83"/>
    <mergeCell ref="C90:E90"/>
    <mergeCell ref="F90:H90"/>
    <mergeCell ref="I90:K90"/>
    <mergeCell ref="L90:N90"/>
    <mergeCell ref="C97:E97"/>
    <mergeCell ref="F97:H97"/>
    <mergeCell ref="I97:K97"/>
    <mergeCell ref="L97:N97"/>
    <mergeCell ref="B72:Q72"/>
    <mergeCell ref="C78:Q78"/>
    <mergeCell ref="C79:Q79"/>
    <mergeCell ref="C77:Q77"/>
    <mergeCell ref="O73:Q73"/>
    <mergeCell ref="C159:Q159"/>
    <mergeCell ref="C160:Q160"/>
    <mergeCell ref="C161:Q161"/>
    <mergeCell ref="B164:S164"/>
    <mergeCell ref="C165:F165"/>
    <mergeCell ref="G165:J165"/>
    <mergeCell ref="K165:N165"/>
    <mergeCell ref="O165:Q165"/>
    <mergeCell ref="C193:Q193"/>
    <mergeCell ref="R193:S193"/>
    <mergeCell ref="R165:S165"/>
    <mergeCell ref="C191:S191"/>
    <mergeCell ref="C192:S192"/>
  </mergeCells>
  <hyperlinks>
    <hyperlink ref="A1" location="'0_Content '!A1" display="Back to content" xr:uid="{D8C94209-8D25-4222-BBF7-CE6936730654}"/>
    <hyperlink ref="A2" location="'0.1_Index'!A1" display="Index" xr:uid="{B7E3BC6A-A90D-4010-8B86-095839E4EC15}"/>
  </hyperlinks>
  <pageMargins left="0.7" right="0.7" top="0.75" bottom="0.75" header="0.3" footer="0.3"/>
  <pageSetup paperSize="9" orientation="portrait" r:id="rId1"/>
  <ignoredErrors>
    <ignoredError sqref="F8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AE90-9E54-428E-B1E6-C1DD6170BEE8}">
  <sheetPr>
    <tabColor rgb="FF004F95"/>
    <pageSetUpPr fitToPage="1"/>
  </sheetPr>
  <dimension ref="A1:Q48"/>
  <sheetViews>
    <sheetView workbookViewId="0">
      <selection activeCell="C29" sqref="C29:Q29"/>
    </sheetView>
  </sheetViews>
  <sheetFormatPr defaultColWidth="8.85546875" defaultRowHeight="15"/>
  <cols>
    <col min="2" max="2" width="28.42578125" style="7" customWidth="1"/>
    <col min="3" max="4" width="9.42578125" style="7" bestFit="1" customWidth="1"/>
    <col min="5" max="5" width="9.42578125" style="7" customWidth="1"/>
    <col min="6" max="7" width="8.85546875" style="7" bestFit="1" customWidth="1"/>
    <col min="8" max="8" width="12.85546875" style="7" customWidth="1"/>
    <col min="9" max="10" width="8.85546875" style="7" bestFit="1" customWidth="1"/>
    <col min="11" max="11" width="8.85546875" style="7" customWidth="1"/>
    <col min="12" max="13" width="8.85546875" style="7" bestFit="1" customWidth="1"/>
    <col min="14" max="14" width="8.85546875" style="7" customWidth="1"/>
    <col min="15" max="15" width="11.42578125" style="7" customWidth="1"/>
    <col min="16" max="17" width="9.42578125" style="7" bestFit="1" customWidth="1"/>
  </cols>
  <sheetData>
    <row r="1" spans="1:17">
      <c r="A1" s="175" t="s">
        <v>17</v>
      </c>
      <c r="B1" s="321"/>
      <c r="C1" s="321"/>
      <c r="D1" s="321"/>
      <c r="E1" s="321"/>
      <c r="F1" s="321"/>
      <c r="G1" s="321"/>
      <c r="H1" s="321"/>
      <c r="I1" s="321"/>
      <c r="J1" s="321"/>
      <c r="K1" s="321"/>
      <c r="L1" s="321"/>
      <c r="M1" s="321"/>
      <c r="N1" s="321"/>
      <c r="O1" s="321"/>
      <c r="P1" s="321"/>
      <c r="Q1" s="321"/>
    </row>
    <row r="2" spans="1:17">
      <c r="A2" s="175" t="s">
        <v>328</v>
      </c>
      <c r="B2" s="321"/>
      <c r="C2" s="321"/>
      <c r="D2" s="321"/>
      <c r="E2" s="321"/>
      <c r="F2" s="321"/>
      <c r="G2" s="321"/>
      <c r="H2" s="321"/>
      <c r="I2" s="321"/>
      <c r="J2" s="321"/>
      <c r="K2" s="321"/>
      <c r="L2" s="321"/>
      <c r="M2" s="321"/>
      <c r="N2" s="321"/>
      <c r="O2" s="321"/>
      <c r="P2" s="321"/>
      <c r="Q2" s="321"/>
    </row>
    <row r="3" spans="1:17">
      <c r="B3" s="180" t="s">
        <v>153</v>
      </c>
      <c r="C3" s="4"/>
      <c r="D3" s="4"/>
      <c r="E3" s="4"/>
      <c r="F3" s="4"/>
      <c r="G3" s="4"/>
      <c r="H3" s="4"/>
      <c r="I3" s="4"/>
      <c r="J3" s="4"/>
      <c r="K3" s="4"/>
      <c r="L3" s="4"/>
      <c r="M3" s="4"/>
      <c r="N3" s="4"/>
      <c r="O3" s="4"/>
      <c r="P3" s="4"/>
      <c r="Q3" s="4"/>
    </row>
    <row r="4" spans="1:17">
      <c r="B4" s="18"/>
      <c r="C4" s="18"/>
      <c r="D4" s="26"/>
      <c r="E4" s="26"/>
      <c r="F4" s="26"/>
      <c r="G4" s="26"/>
      <c r="H4" s="26"/>
      <c r="I4" s="26"/>
      <c r="J4" s="26"/>
      <c r="K4" s="26"/>
      <c r="L4" s="26"/>
      <c r="M4" s="26"/>
      <c r="N4" s="26"/>
      <c r="O4" s="26"/>
      <c r="P4" s="26"/>
      <c r="Q4" s="26"/>
    </row>
    <row r="5" spans="1:17">
      <c r="B5" s="457" t="s">
        <v>154</v>
      </c>
      <c r="C5" s="458"/>
      <c r="D5" s="458"/>
      <c r="E5" s="458"/>
      <c r="F5" s="458"/>
      <c r="G5" s="458"/>
      <c r="H5" s="458"/>
      <c r="I5" s="458"/>
      <c r="J5" s="458"/>
      <c r="K5" s="458"/>
      <c r="L5" s="458"/>
      <c r="M5" s="458"/>
      <c r="N5" s="458"/>
      <c r="O5" s="458"/>
      <c r="P5" s="458"/>
      <c r="Q5" s="458"/>
    </row>
    <row r="6" spans="1:17">
      <c r="B6" s="472" t="s">
        <v>480</v>
      </c>
      <c r="C6" s="436" t="s">
        <v>330</v>
      </c>
      <c r="D6" s="437"/>
      <c r="E6" s="438"/>
      <c r="F6" s="436" t="s">
        <v>331</v>
      </c>
      <c r="G6" s="437"/>
      <c r="H6" s="438"/>
      <c r="I6" s="436" t="s">
        <v>332</v>
      </c>
      <c r="J6" s="437"/>
      <c r="K6" s="438"/>
      <c r="L6" s="436" t="s">
        <v>333</v>
      </c>
      <c r="M6" s="437"/>
      <c r="N6" s="438"/>
      <c r="O6" s="436" t="s">
        <v>158</v>
      </c>
      <c r="P6" s="437"/>
      <c r="Q6" s="438"/>
    </row>
    <row r="7" spans="1:17">
      <c r="B7" s="472"/>
      <c r="C7" s="84" t="s">
        <v>391</v>
      </c>
      <c r="D7" s="84" t="s">
        <v>392</v>
      </c>
      <c r="E7" s="85" t="s">
        <v>393</v>
      </c>
      <c r="F7" s="84" t="s">
        <v>391</v>
      </c>
      <c r="G7" s="84" t="s">
        <v>392</v>
      </c>
      <c r="H7" s="85" t="s">
        <v>393</v>
      </c>
      <c r="I7" s="84" t="s">
        <v>391</v>
      </c>
      <c r="J7" s="84" t="s">
        <v>392</v>
      </c>
      <c r="K7" s="85" t="s">
        <v>393</v>
      </c>
      <c r="L7" s="84" t="s">
        <v>391</v>
      </c>
      <c r="M7" s="84" t="s">
        <v>392</v>
      </c>
      <c r="N7" s="85" t="s">
        <v>393</v>
      </c>
      <c r="O7" s="84" t="s">
        <v>391</v>
      </c>
      <c r="P7" s="84" t="s">
        <v>392</v>
      </c>
      <c r="Q7" s="85" t="s">
        <v>393</v>
      </c>
    </row>
    <row r="8" spans="1:17">
      <c r="B8" s="86" t="s">
        <v>481</v>
      </c>
      <c r="C8" s="87">
        <v>437.46646462149261</v>
      </c>
      <c r="D8" s="88">
        <v>440.9</v>
      </c>
      <c r="E8" s="88">
        <v>456.44715194999992</v>
      </c>
      <c r="F8" s="87">
        <v>57.679602068510356</v>
      </c>
      <c r="G8" s="88">
        <v>54.6</v>
      </c>
      <c r="H8" s="88">
        <v>66.83723762000001</v>
      </c>
      <c r="I8" s="89">
        <v>58.684146964571816</v>
      </c>
      <c r="J8" s="88">
        <v>58.4</v>
      </c>
      <c r="K8" s="88">
        <v>68.974211839999995</v>
      </c>
      <c r="L8" s="87">
        <v>9.009975000000002E-2</v>
      </c>
      <c r="M8" s="88">
        <v>0.1</v>
      </c>
      <c r="N8" s="88">
        <v>9.0408199999999994E-2</v>
      </c>
      <c r="O8" s="89">
        <v>553.92031340457481</v>
      </c>
      <c r="P8" s="88">
        <v>553.9</v>
      </c>
      <c r="Q8" s="88">
        <f>SUM(E8,H8,K8,N8)</f>
        <v>592.34900960999983</v>
      </c>
    </row>
    <row r="9" spans="1:17">
      <c r="B9" s="90" t="s">
        <v>482</v>
      </c>
      <c r="C9" s="87">
        <v>1164.3822447877453</v>
      </c>
      <c r="D9" s="88">
        <v>1251</v>
      </c>
      <c r="E9" s="88">
        <v>1374.9708682300002</v>
      </c>
      <c r="F9" s="87">
        <v>455.28594381972692</v>
      </c>
      <c r="G9" s="88">
        <v>410.3</v>
      </c>
      <c r="H9" s="88">
        <v>494.04475785999995</v>
      </c>
      <c r="I9" s="89">
        <v>112.64734971515038</v>
      </c>
      <c r="J9" s="88">
        <v>126.7</v>
      </c>
      <c r="K9" s="88">
        <v>181.17663680999999</v>
      </c>
      <c r="L9" s="87">
        <v>1.3630905899999999</v>
      </c>
      <c r="M9" s="88">
        <v>0.9</v>
      </c>
      <c r="N9" s="88">
        <v>1.66664156</v>
      </c>
      <c r="O9" s="89">
        <v>1733.6786289126226</v>
      </c>
      <c r="P9" s="88">
        <v>1788.9</v>
      </c>
      <c r="Q9" s="88">
        <f t="shared" ref="Q9:Q12" si="0">SUM(E9,H9,K9,N9)</f>
        <v>2051.8589044599998</v>
      </c>
    </row>
    <row r="10" spans="1:17">
      <c r="B10" s="90" t="s">
        <v>483</v>
      </c>
      <c r="C10" s="87">
        <v>638.4055928939631</v>
      </c>
      <c r="D10" s="88">
        <v>729</v>
      </c>
      <c r="E10" s="88">
        <v>818.31291519999991</v>
      </c>
      <c r="F10" s="87">
        <v>216.37506054742769</v>
      </c>
      <c r="G10" s="88">
        <v>236.2</v>
      </c>
      <c r="H10" s="88">
        <v>311.72857898000001</v>
      </c>
      <c r="I10" s="89">
        <v>51.307100525191359</v>
      </c>
      <c r="J10" s="88">
        <v>53.7</v>
      </c>
      <c r="K10" s="88">
        <v>74.669575719999983</v>
      </c>
      <c r="L10" s="87">
        <v>2.6172376399999999</v>
      </c>
      <c r="M10" s="88">
        <v>3.8</v>
      </c>
      <c r="N10" s="88">
        <v>4.5777510000000001</v>
      </c>
      <c r="O10" s="89">
        <v>908.7049916065821</v>
      </c>
      <c r="P10" s="88">
        <v>1022.7</v>
      </c>
      <c r="Q10" s="88">
        <f t="shared" si="0"/>
        <v>1209.2888209</v>
      </c>
    </row>
    <row r="11" spans="1:17">
      <c r="B11" s="90" t="s">
        <v>484</v>
      </c>
      <c r="C11" s="87">
        <v>736.25477864211462</v>
      </c>
      <c r="D11" s="88">
        <v>884.1</v>
      </c>
      <c r="E11" s="88">
        <v>971.34163355999999</v>
      </c>
      <c r="F11" s="87">
        <v>240.40954753025258</v>
      </c>
      <c r="G11" s="88">
        <v>257.5</v>
      </c>
      <c r="H11" s="88">
        <v>310.95495853</v>
      </c>
      <c r="I11" s="89">
        <v>37.919489327042889</v>
      </c>
      <c r="J11" s="88">
        <v>54</v>
      </c>
      <c r="K11" s="88">
        <v>68.16068903</v>
      </c>
      <c r="L11" s="87">
        <v>19.992061270000001</v>
      </c>
      <c r="M11" s="88">
        <v>16.600000000000001</v>
      </c>
      <c r="N11" s="88">
        <v>16.640231819999997</v>
      </c>
      <c r="O11" s="89">
        <v>1034.5758767694101</v>
      </c>
      <c r="P11" s="88">
        <v>1212.2</v>
      </c>
      <c r="Q11" s="88">
        <f t="shared" si="0"/>
        <v>1367.0975129400001</v>
      </c>
    </row>
    <row r="12" spans="1:17">
      <c r="B12" s="90" t="s">
        <v>157</v>
      </c>
      <c r="C12" s="87">
        <v>381.50158315003318</v>
      </c>
      <c r="D12" s="88">
        <v>481.8</v>
      </c>
      <c r="E12" s="88">
        <v>513.66649253000014</v>
      </c>
      <c r="F12" s="87">
        <v>120.88686070968714</v>
      </c>
      <c r="G12" s="88">
        <v>120.6</v>
      </c>
      <c r="H12" s="88">
        <v>132.07827951000002</v>
      </c>
      <c r="I12" s="89">
        <v>25.963041338792941</v>
      </c>
      <c r="J12" s="88">
        <v>24.3</v>
      </c>
      <c r="K12" s="88">
        <v>30.335112640000002</v>
      </c>
      <c r="L12" s="87">
        <v>31.954789850000001</v>
      </c>
      <c r="M12" s="88">
        <v>32</v>
      </c>
      <c r="N12" s="88">
        <v>27.735778889999999</v>
      </c>
      <c r="O12" s="89">
        <v>560.30627504851327</v>
      </c>
      <c r="P12" s="88">
        <v>658.7</v>
      </c>
      <c r="Q12" s="88">
        <f t="shared" si="0"/>
        <v>703.8156635700002</v>
      </c>
    </row>
    <row r="13" spans="1:17">
      <c r="B13" s="91" t="s">
        <v>158</v>
      </c>
      <c r="C13" s="87">
        <f>SUM(C8:C12)</f>
        <v>3358.0106640953491</v>
      </c>
      <c r="D13" s="88">
        <v>3786.7</v>
      </c>
      <c r="E13" s="88">
        <v>4134.7390614700007</v>
      </c>
      <c r="F13" s="87">
        <f>SUM(F8:F12)</f>
        <v>1090.6370146756046</v>
      </c>
      <c r="G13" s="88">
        <v>1079.2</v>
      </c>
      <c r="H13" s="88">
        <v>1315.6438125</v>
      </c>
      <c r="I13" s="87">
        <f>SUM(I8:I12)</f>
        <v>286.52112787074935</v>
      </c>
      <c r="J13" s="88">
        <v>317.10000000000002</v>
      </c>
      <c r="K13" s="88">
        <v>423.31622603999995</v>
      </c>
      <c r="L13" s="87">
        <f>SUM(L8:L12)</f>
        <v>56.017279099999996</v>
      </c>
      <c r="M13" s="88">
        <v>53.4</v>
      </c>
      <c r="N13" s="88">
        <v>50.710811469999996</v>
      </c>
      <c r="O13" s="89">
        <v>4791.1860857417032</v>
      </c>
      <c r="P13" s="88">
        <v>5236.3999999999996</v>
      </c>
      <c r="Q13" s="88">
        <f>SUM(E13,H13,K13,N13)</f>
        <v>5924.409911480001</v>
      </c>
    </row>
    <row r="14" spans="1:17">
      <c r="B14" s="58"/>
      <c r="C14" s="18"/>
      <c r="D14" s="59"/>
      <c r="E14" s="59"/>
      <c r="F14" s="59"/>
      <c r="G14" s="59"/>
      <c r="H14" s="59"/>
      <c r="I14" s="59"/>
      <c r="J14" s="59"/>
      <c r="K14" s="59"/>
      <c r="L14" s="59"/>
      <c r="M14" s="59"/>
      <c r="N14" s="59"/>
      <c r="O14" s="59"/>
      <c r="P14" s="59"/>
      <c r="Q14" s="59"/>
    </row>
    <row r="15" spans="1:17" ht="14.45" customHeight="1">
      <c r="B15" s="92" t="s">
        <v>383</v>
      </c>
      <c r="C15" s="471" t="s">
        <v>485</v>
      </c>
      <c r="D15" s="471"/>
      <c r="E15" s="471"/>
      <c r="F15" s="471"/>
      <c r="G15" s="471"/>
      <c r="H15" s="471"/>
      <c r="I15" s="471"/>
      <c r="J15" s="471"/>
      <c r="K15" s="471"/>
      <c r="L15" s="471"/>
      <c r="M15" s="471"/>
      <c r="N15" s="471"/>
      <c r="O15" s="471"/>
      <c r="P15" s="471"/>
      <c r="Q15" s="471"/>
    </row>
    <row r="16" spans="1:17" ht="14.45" customHeight="1">
      <c r="B16" s="92" t="s">
        <v>385</v>
      </c>
      <c r="C16" s="471" t="s">
        <v>358</v>
      </c>
      <c r="D16" s="471"/>
      <c r="E16" s="471"/>
      <c r="F16" s="471"/>
      <c r="G16" s="471"/>
      <c r="H16" s="471"/>
      <c r="I16" s="471"/>
      <c r="J16" s="471"/>
      <c r="K16" s="471"/>
      <c r="L16" s="471"/>
      <c r="M16" s="471"/>
      <c r="N16" s="471"/>
      <c r="O16" s="471"/>
      <c r="P16" s="471"/>
      <c r="Q16" s="471"/>
    </row>
    <row r="17" spans="2:17">
      <c r="B17" s="92" t="s">
        <v>387</v>
      </c>
      <c r="C17" s="470" t="s">
        <v>486</v>
      </c>
      <c r="D17" s="470"/>
      <c r="E17" s="470"/>
      <c r="F17" s="470"/>
      <c r="G17" s="470"/>
      <c r="H17" s="470"/>
      <c r="I17" s="470"/>
      <c r="J17" s="470"/>
      <c r="K17" s="470"/>
      <c r="L17" s="470"/>
      <c r="M17" s="470"/>
      <c r="N17" s="470"/>
      <c r="O17" s="470"/>
      <c r="P17" s="470"/>
      <c r="Q17" s="470"/>
    </row>
    <row r="18" spans="2:17">
      <c r="B18" s="18"/>
      <c r="C18" s="18"/>
      <c r="D18" s="18"/>
      <c r="E18" s="18"/>
      <c r="F18" s="18"/>
      <c r="G18" s="18"/>
      <c r="H18" s="18"/>
      <c r="I18" s="18"/>
      <c r="J18" s="18"/>
      <c r="K18" s="18"/>
      <c r="L18" s="18"/>
      <c r="M18" s="18"/>
      <c r="N18" s="18"/>
      <c r="O18" s="18"/>
      <c r="P18" s="18"/>
      <c r="Q18" s="18"/>
    </row>
    <row r="19" spans="2:17">
      <c r="B19" s="457" t="s">
        <v>159</v>
      </c>
      <c r="C19" s="458"/>
      <c r="D19" s="458"/>
      <c r="E19" s="458"/>
      <c r="F19" s="458"/>
      <c r="G19" s="458"/>
      <c r="H19" s="458"/>
      <c r="I19" s="458"/>
      <c r="J19" s="458"/>
      <c r="K19" s="458"/>
      <c r="L19" s="458"/>
      <c r="M19" s="458"/>
      <c r="N19" s="458"/>
      <c r="O19" s="458"/>
      <c r="P19" s="458"/>
      <c r="Q19" s="458"/>
    </row>
    <row r="20" spans="2:17">
      <c r="B20" s="453" t="s">
        <v>487</v>
      </c>
      <c r="C20" s="436" t="s">
        <v>330</v>
      </c>
      <c r="D20" s="437"/>
      <c r="E20" s="438"/>
      <c r="F20" s="436" t="s">
        <v>331</v>
      </c>
      <c r="G20" s="437"/>
      <c r="H20" s="438"/>
      <c r="I20" s="436" t="s">
        <v>332</v>
      </c>
      <c r="J20" s="437"/>
      <c r="K20" s="438"/>
      <c r="L20" s="436" t="s">
        <v>333</v>
      </c>
      <c r="M20" s="437"/>
      <c r="N20" s="438"/>
      <c r="O20" s="436" t="s">
        <v>158</v>
      </c>
      <c r="P20" s="437"/>
      <c r="Q20" s="438"/>
    </row>
    <row r="21" spans="2:17">
      <c r="B21" s="453"/>
      <c r="C21" s="84" t="s">
        <v>391</v>
      </c>
      <c r="D21" s="84" t="s">
        <v>392</v>
      </c>
      <c r="E21" s="85" t="s">
        <v>393</v>
      </c>
      <c r="F21" s="84" t="s">
        <v>391</v>
      </c>
      <c r="G21" s="84" t="s">
        <v>392</v>
      </c>
      <c r="H21" s="85" t="s">
        <v>393</v>
      </c>
      <c r="I21" s="84" t="s">
        <v>391</v>
      </c>
      <c r="J21" s="84" t="s">
        <v>392</v>
      </c>
      <c r="K21" s="85" t="s">
        <v>393</v>
      </c>
      <c r="L21" s="84" t="s">
        <v>391</v>
      </c>
      <c r="M21" s="84" t="s">
        <v>392</v>
      </c>
      <c r="N21" s="85" t="s">
        <v>393</v>
      </c>
      <c r="O21" s="84" t="s">
        <v>391</v>
      </c>
      <c r="P21" s="84" t="s">
        <v>392</v>
      </c>
      <c r="Q21" s="85" t="s">
        <v>393</v>
      </c>
    </row>
    <row r="22" spans="2:17">
      <c r="B22" s="90" t="s">
        <v>122</v>
      </c>
      <c r="C22" s="89">
        <v>905.63493865000009</v>
      </c>
      <c r="D22" s="88">
        <v>975.6</v>
      </c>
      <c r="E22" s="88">
        <v>1021.39026954</v>
      </c>
      <c r="F22" s="89">
        <v>264.94027438000001</v>
      </c>
      <c r="G22" s="88">
        <v>263.89999999999998</v>
      </c>
      <c r="H22" s="88">
        <v>324.88088433999997</v>
      </c>
      <c r="I22" s="89">
        <v>100.87883901000001</v>
      </c>
      <c r="J22" s="88">
        <v>119.5</v>
      </c>
      <c r="K22" s="88">
        <v>155.24284077000002</v>
      </c>
      <c r="L22" s="89">
        <v>8.0278241700000006</v>
      </c>
      <c r="M22" s="88">
        <v>13.6</v>
      </c>
      <c r="N22" s="88">
        <v>9.2332648099999997</v>
      </c>
      <c r="O22" s="93">
        <v>1279.4818762100001</v>
      </c>
      <c r="P22" s="88">
        <v>1372.5</v>
      </c>
      <c r="Q22" s="88">
        <f>SUM(E22,H22,K22,N22)</f>
        <v>1510.7472594599999</v>
      </c>
    </row>
    <row r="23" spans="2:17">
      <c r="B23" s="90" t="s">
        <v>123</v>
      </c>
      <c r="C23" s="89">
        <v>581.64063667999994</v>
      </c>
      <c r="D23" s="88">
        <v>632.4</v>
      </c>
      <c r="E23" s="88">
        <v>666.22365060000004</v>
      </c>
      <c r="F23" s="89">
        <v>365.10109697999997</v>
      </c>
      <c r="G23" s="88">
        <v>332.7</v>
      </c>
      <c r="H23" s="88">
        <v>416.09570625999999</v>
      </c>
      <c r="I23" s="89">
        <v>18.778156490000001</v>
      </c>
      <c r="J23" s="88">
        <v>21.4</v>
      </c>
      <c r="K23" s="88">
        <v>34.632570600000001</v>
      </c>
      <c r="L23" s="89">
        <v>7.5519040899999998</v>
      </c>
      <c r="M23" s="88">
        <v>5.6</v>
      </c>
      <c r="N23" s="88">
        <v>3.2635612099999998</v>
      </c>
      <c r="O23" s="93">
        <v>973.07179423999992</v>
      </c>
      <c r="P23" s="88">
        <v>992.1</v>
      </c>
      <c r="Q23" s="88">
        <f t="shared" ref="Q23:Q26" si="1">SUM(E23,H23,K23,N23)</f>
        <v>1120.21548867</v>
      </c>
    </row>
    <row r="24" spans="2:17">
      <c r="B24" s="90" t="s">
        <v>124</v>
      </c>
      <c r="C24" s="89">
        <v>792.0283012000001</v>
      </c>
      <c r="D24" s="88">
        <v>888.1</v>
      </c>
      <c r="E24" s="88">
        <v>896.42037027999993</v>
      </c>
      <c r="F24" s="89">
        <v>192.13112547</v>
      </c>
      <c r="G24" s="88">
        <v>242.3</v>
      </c>
      <c r="H24" s="88">
        <v>268.04478583000002</v>
      </c>
      <c r="I24" s="89">
        <v>69.940849599999993</v>
      </c>
      <c r="J24" s="88">
        <v>77.900000000000006</v>
      </c>
      <c r="K24" s="88">
        <v>87.386085569999992</v>
      </c>
      <c r="L24" s="89">
        <v>24.086356289999998</v>
      </c>
      <c r="M24" s="88">
        <v>20.5</v>
      </c>
      <c r="N24" s="88">
        <v>10.59319719</v>
      </c>
      <c r="O24" s="93">
        <v>1078.1866325600001</v>
      </c>
      <c r="P24" s="88">
        <v>1228.8</v>
      </c>
      <c r="Q24" s="88">
        <f t="shared" si="1"/>
        <v>1262.4444388699999</v>
      </c>
    </row>
    <row r="25" spans="2:17">
      <c r="B25" s="90" t="s">
        <v>125</v>
      </c>
      <c r="C25" s="89">
        <v>183.06869642000001</v>
      </c>
      <c r="D25" s="88">
        <v>180.5</v>
      </c>
      <c r="E25" s="88">
        <v>178.55475096999999</v>
      </c>
      <c r="F25" s="89">
        <v>36.671366480000003</v>
      </c>
      <c r="G25" s="88">
        <v>36.9</v>
      </c>
      <c r="H25" s="88">
        <v>46.215638060000003</v>
      </c>
      <c r="I25" s="89">
        <v>29.557243979999999</v>
      </c>
      <c r="J25" s="88">
        <v>30.2</v>
      </c>
      <c r="K25" s="88">
        <v>31.472856499999999</v>
      </c>
      <c r="L25" s="89">
        <v>0</v>
      </c>
      <c r="M25" s="88">
        <v>0</v>
      </c>
      <c r="N25" s="88">
        <v>0.43207058000000004</v>
      </c>
      <c r="O25" s="93">
        <v>249.29730688000001</v>
      </c>
      <c r="P25" s="88">
        <v>247.6</v>
      </c>
      <c r="Q25" s="88">
        <f t="shared" si="1"/>
        <v>256.67531610999998</v>
      </c>
    </row>
    <row r="26" spans="2:17">
      <c r="B26" s="90" t="s">
        <v>126</v>
      </c>
      <c r="C26" s="89">
        <v>623.50072262000003</v>
      </c>
      <c r="D26" s="88">
        <v>837.3</v>
      </c>
      <c r="E26" s="88">
        <v>964.47070824000002</v>
      </c>
      <c r="F26" s="89">
        <v>193.95581447999999</v>
      </c>
      <c r="G26" s="88">
        <v>170.4</v>
      </c>
      <c r="H26" s="88">
        <v>214.67029309999995</v>
      </c>
      <c r="I26" s="89">
        <v>57.770285539999996</v>
      </c>
      <c r="J26" s="88">
        <v>59.5</v>
      </c>
      <c r="K26" s="88">
        <v>85.501346650000002</v>
      </c>
      <c r="L26" s="89">
        <v>16.32511633</v>
      </c>
      <c r="M26" s="88">
        <v>13.8</v>
      </c>
      <c r="N26" s="88">
        <v>27.175832630000002</v>
      </c>
      <c r="O26" s="93">
        <v>891.55193897000004</v>
      </c>
      <c r="P26" s="88">
        <v>1080.9000000000001</v>
      </c>
      <c r="Q26" s="88">
        <f t="shared" si="1"/>
        <v>1291.81818062</v>
      </c>
    </row>
    <row r="27" spans="2:17">
      <c r="B27" s="94" t="s">
        <v>160</v>
      </c>
      <c r="C27" s="87">
        <v>3085.8732955700002</v>
      </c>
      <c r="D27" s="88">
        <v>3513.9</v>
      </c>
      <c r="E27" s="88">
        <f>SUM(E22:E26)</f>
        <v>3727.0597496300002</v>
      </c>
      <c r="F27" s="87">
        <v>1052.79967779</v>
      </c>
      <c r="G27" s="88">
        <v>1046.0999999999999</v>
      </c>
      <c r="H27" s="88">
        <f>SUM(H22:H26)</f>
        <v>1269.9073075900001</v>
      </c>
      <c r="I27" s="87">
        <v>276.92537462000001</v>
      </c>
      <c r="J27" s="88">
        <v>308.5</v>
      </c>
      <c r="K27" s="88">
        <f>SUM(K22:K26)</f>
        <v>394.23570009000002</v>
      </c>
      <c r="L27" s="87">
        <v>55.991200879999994</v>
      </c>
      <c r="M27" s="88">
        <v>53.4</v>
      </c>
      <c r="N27" s="88">
        <f>SUM(N22:N26)</f>
        <v>50.697926420000002</v>
      </c>
      <c r="O27" s="95">
        <v>4471.5895488599999</v>
      </c>
      <c r="P27" s="88">
        <v>4921.8999999999996</v>
      </c>
      <c r="Q27" s="88">
        <f>SUM(E27,H27,K27,N27)</f>
        <v>5441.9006837300003</v>
      </c>
    </row>
    <row r="28" spans="2:17">
      <c r="B28" s="18"/>
      <c r="C28" s="60"/>
      <c r="D28" s="61"/>
      <c r="E28" s="61"/>
      <c r="F28" s="60"/>
      <c r="G28" s="60"/>
      <c r="H28" s="60"/>
      <c r="I28" s="60"/>
      <c r="J28" s="60"/>
      <c r="K28" s="60"/>
      <c r="L28" s="60"/>
      <c r="M28" s="60"/>
      <c r="N28" s="60"/>
      <c r="O28" s="60"/>
      <c r="P28" s="62"/>
      <c r="Q28" s="62"/>
    </row>
    <row r="29" spans="2:17" ht="14.45" customHeight="1">
      <c r="B29" s="92" t="s">
        <v>383</v>
      </c>
      <c r="C29" s="471" t="s">
        <v>485</v>
      </c>
      <c r="D29" s="471"/>
      <c r="E29" s="471"/>
      <c r="F29" s="471"/>
      <c r="G29" s="471"/>
      <c r="H29" s="471"/>
      <c r="I29" s="471"/>
      <c r="J29" s="471"/>
      <c r="K29" s="471"/>
      <c r="L29" s="471"/>
      <c r="M29" s="471"/>
      <c r="N29" s="471"/>
      <c r="O29" s="471"/>
      <c r="P29" s="471"/>
      <c r="Q29" s="471"/>
    </row>
    <row r="30" spans="2:17" ht="14.45" customHeight="1">
      <c r="B30" s="92" t="s">
        <v>385</v>
      </c>
      <c r="C30" s="471" t="s">
        <v>488</v>
      </c>
      <c r="D30" s="471"/>
      <c r="E30" s="471"/>
      <c r="F30" s="471"/>
      <c r="G30" s="471"/>
      <c r="H30" s="471"/>
      <c r="I30" s="471"/>
      <c r="J30" s="471"/>
      <c r="K30" s="471"/>
      <c r="L30" s="471"/>
      <c r="M30" s="471"/>
      <c r="N30" s="471"/>
      <c r="O30" s="471"/>
      <c r="P30" s="471"/>
      <c r="Q30" s="471"/>
    </row>
    <row r="31" spans="2:17">
      <c r="B31" s="92" t="s">
        <v>387</v>
      </c>
      <c r="C31" s="470" t="s">
        <v>486</v>
      </c>
      <c r="D31" s="470"/>
      <c r="E31" s="470"/>
      <c r="F31" s="470"/>
      <c r="G31" s="470"/>
      <c r="H31" s="470"/>
      <c r="I31" s="470"/>
      <c r="J31" s="470"/>
      <c r="K31" s="470"/>
      <c r="L31" s="470"/>
      <c r="M31" s="470"/>
      <c r="N31" s="470"/>
      <c r="O31" s="470"/>
      <c r="P31" s="470"/>
      <c r="Q31" s="470"/>
    </row>
    <row r="32" spans="2:17">
      <c r="B32" s="18"/>
      <c r="C32" s="18"/>
      <c r="D32" s="26"/>
      <c r="E32" s="26"/>
      <c r="F32" s="26"/>
      <c r="G32" s="26"/>
      <c r="H32" s="26"/>
      <c r="I32" s="26"/>
      <c r="J32" s="26"/>
      <c r="K32" s="26"/>
      <c r="L32" s="26"/>
      <c r="M32" s="26"/>
      <c r="N32" s="26"/>
      <c r="O32" s="26"/>
      <c r="P32" s="26"/>
      <c r="Q32" s="26"/>
    </row>
    <row r="33" spans="2:17">
      <c r="B33" s="18"/>
      <c r="C33" s="18"/>
      <c r="D33" s="26"/>
      <c r="E33" s="26"/>
      <c r="F33" s="26"/>
      <c r="G33" s="26"/>
      <c r="H33" s="26"/>
      <c r="I33" s="26"/>
      <c r="J33" s="26"/>
      <c r="K33" s="26"/>
      <c r="L33" s="26"/>
      <c r="M33" s="26"/>
      <c r="N33" s="26"/>
      <c r="O33" s="26"/>
      <c r="P33" s="26"/>
      <c r="Q33" s="26"/>
    </row>
    <row r="34" spans="2:17">
      <c r="B34" s="457" t="s">
        <v>161</v>
      </c>
      <c r="C34" s="458"/>
      <c r="D34" s="458"/>
      <c r="E34" s="458"/>
      <c r="F34" s="458"/>
      <c r="G34" s="458"/>
      <c r="H34" s="458"/>
      <c r="I34" s="458"/>
      <c r="J34" s="458"/>
      <c r="K34" s="458"/>
      <c r="L34" s="458"/>
      <c r="M34" s="458"/>
      <c r="N34" s="458"/>
      <c r="O34" s="458"/>
      <c r="P34" s="458"/>
      <c r="Q34" s="458"/>
    </row>
    <row r="35" spans="2:17">
      <c r="B35" s="453" t="s">
        <v>24</v>
      </c>
      <c r="C35" s="436" t="s">
        <v>330</v>
      </c>
      <c r="D35" s="437"/>
      <c r="E35" s="438"/>
      <c r="F35" s="436" t="s">
        <v>331</v>
      </c>
      <c r="G35" s="437"/>
      <c r="H35" s="438"/>
      <c r="I35" s="436" t="s">
        <v>332</v>
      </c>
      <c r="J35" s="437"/>
      <c r="K35" s="438"/>
      <c r="L35" s="436" t="s">
        <v>333</v>
      </c>
      <c r="M35" s="437"/>
      <c r="N35" s="438"/>
      <c r="O35" s="436" t="s">
        <v>158</v>
      </c>
      <c r="P35" s="437"/>
      <c r="Q35" s="438"/>
    </row>
    <row r="36" spans="2:17" ht="17.45" customHeight="1">
      <c r="B36" s="453"/>
      <c r="C36" s="84" t="s">
        <v>391</v>
      </c>
      <c r="D36" s="84" t="s">
        <v>392</v>
      </c>
      <c r="E36" s="85" t="s">
        <v>393</v>
      </c>
      <c r="F36" s="84" t="s">
        <v>391</v>
      </c>
      <c r="G36" s="84" t="s">
        <v>392</v>
      </c>
      <c r="H36" s="85" t="s">
        <v>393</v>
      </c>
      <c r="I36" s="84" t="s">
        <v>391</v>
      </c>
      <c r="J36" s="84" t="s">
        <v>392</v>
      </c>
      <c r="K36" s="85" t="s">
        <v>393</v>
      </c>
      <c r="L36" s="84" t="s">
        <v>391</v>
      </c>
      <c r="M36" s="84" t="s">
        <v>392</v>
      </c>
      <c r="N36" s="85" t="s">
        <v>393</v>
      </c>
      <c r="O36" s="84" t="s">
        <v>391</v>
      </c>
      <c r="P36" s="84" t="s">
        <v>392</v>
      </c>
      <c r="Q36" s="85" t="s">
        <v>393</v>
      </c>
    </row>
    <row r="37" spans="2:17">
      <c r="B37" s="99" t="s">
        <v>162</v>
      </c>
      <c r="C37" s="127">
        <v>2849760</v>
      </c>
      <c r="D37" s="127">
        <v>2944295</v>
      </c>
      <c r="E37" s="127">
        <v>3332779</v>
      </c>
      <c r="F37" s="127">
        <v>971727</v>
      </c>
      <c r="G37" s="127">
        <v>977281</v>
      </c>
      <c r="H37" s="127">
        <v>1148250</v>
      </c>
      <c r="I37" s="127">
        <v>130640</v>
      </c>
      <c r="J37" s="127">
        <v>134174</v>
      </c>
      <c r="K37" s="127">
        <v>184875</v>
      </c>
      <c r="L37" s="127">
        <v>4250</v>
      </c>
      <c r="M37" s="127">
        <v>4941</v>
      </c>
      <c r="N37" s="127">
        <v>5128</v>
      </c>
      <c r="O37" s="127">
        <v>3956377</v>
      </c>
      <c r="P37" s="127">
        <v>4060691</v>
      </c>
      <c r="Q37" s="127">
        <v>4671032</v>
      </c>
    </row>
    <row r="38" spans="2:17">
      <c r="B38" s="99" t="s">
        <v>163</v>
      </c>
      <c r="C38" s="127"/>
      <c r="D38" s="127"/>
      <c r="E38" s="127"/>
      <c r="F38" s="127"/>
      <c r="G38" s="127"/>
      <c r="H38" s="127"/>
      <c r="I38" s="127"/>
      <c r="J38" s="127"/>
      <c r="K38" s="127"/>
      <c r="L38" s="127"/>
      <c r="M38" s="127"/>
      <c r="N38" s="127"/>
      <c r="O38" s="127"/>
      <c r="P38" s="127"/>
      <c r="Q38" s="127"/>
    </row>
    <row r="39" spans="2:17" ht="26.25">
      <c r="B39" s="99" t="s">
        <v>164</v>
      </c>
      <c r="C39" s="100">
        <v>0.49204073325473024</v>
      </c>
      <c r="D39" s="100">
        <v>0.50408332045532123</v>
      </c>
      <c r="E39" s="100">
        <v>0.47956255125227326</v>
      </c>
      <c r="F39" s="100">
        <v>0.58106649295532597</v>
      </c>
      <c r="G39" s="100">
        <v>0.60253089950587391</v>
      </c>
      <c r="H39" s="100">
        <v>0.55562029174831262</v>
      </c>
      <c r="I39" s="100">
        <v>0.34471065523576239</v>
      </c>
      <c r="J39" s="100">
        <v>0.35371234367314086</v>
      </c>
      <c r="K39" s="100">
        <v>0.40108722109533468</v>
      </c>
      <c r="L39" s="100">
        <v>0.94894117647058829</v>
      </c>
      <c r="M39" s="100">
        <v>0.93806921675774135</v>
      </c>
      <c r="N39" s="100">
        <v>0.86641965678627142</v>
      </c>
      <c r="O39" s="100">
        <v>0.50953233223224181</v>
      </c>
      <c r="P39" s="100">
        <v>0.52333605290331131</v>
      </c>
      <c r="Q39" s="100">
        <v>0.49557806497579121</v>
      </c>
    </row>
    <row r="40" spans="2:17">
      <c r="B40" s="99" t="s">
        <v>165</v>
      </c>
      <c r="C40" s="100">
        <v>0.31209505361855033</v>
      </c>
      <c r="D40" s="100">
        <v>0.32478063509261129</v>
      </c>
      <c r="E40" s="100">
        <v>0.38062619813675014</v>
      </c>
      <c r="F40" s="100">
        <v>0.27690802046253732</v>
      </c>
      <c r="G40" s="100">
        <v>0.26838954200480719</v>
      </c>
      <c r="H40" s="100">
        <v>0.31199390376660135</v>
      </c>
      <c r="I40" s="100">
        <v>0.16181108389467239</v>
      </c>
      <c r="J40" s="100">
        <v>0.18968652645072817</v>
      </c>
      <c r="K40" s="100">
        <v>0.19922650439486139</v>
      </c>
      <c r="L40" s="100">
        <v>0</v>
      </c>
      <c r="M40" s="100">
        <v>0</v>
      </c>
      <c r="N40" s="100">
        <v>0</v>
      </c>
      <c r="O40" s="100">
        <v>0.29815510503675458</v>
      </c>
      <c r="P40" s="100">
        <v>0.30635007687115323</v>
      </c>
      <c r="Q40" s="100">
        <v>0.35615726888619048</v>
      </c>
    </row>
    <row r="41" spans="2:17">
      <c r="B41" s="99" t="s">
        <v>166</v>
      </c>
      <c r="C41" s="100">
        <v>0.17159655549941047</v>
      </c>
      <c r="D41" s="100">
        <v>0.15197492099127297</v>
      </c>
      <c r="E41" s="100">
        <v>0.1277663475435965</v>
      </c>
      <c r="F41" s="100">
        <v>0.1197445373031726</v>
      </c>
      <c r="G41" s="100">
        <v>9.5921234527224009E-2</v>
      </c>
      <c r="H41" s="100">
        <v>9.382799912910951E-2</v>
      </c>
      <c r="I41" s="100">
        <v>0.46308940600122472</v>
      </c>
      <c r="J41" s="100">
        <v>0.4293752888040902</v>
      </c>
      <c r="K41" s="100">
        <v>0.37725490196078432</v>
      </c>
      <c r="L41" s="100">
        <v>0</v>
      </c>
      <c r="M41" s="100">
        <v>0</v>
      </c>
      <c r="N41" s="100">
        <v>0</v>
      </c>
      <c r="O41" s="100">
        <v>0.16830195909034959</v>
      </c>
      <c r="P41" s="100">
        <v>0.14746554219466587</v>
      </c>
      <c r="Q41" s="100">
        <v>0.12915775357565523</v>
      </c>
    </row>
    <row r="42" spans="2:17">
      <c r="B42" s="99" t="s">
        <v>167</v>
      </c>
      <c r="C42" s="100">
        <v>4.9028690135309643E-3</v>
      </c>
      <c r="D42" s="100">
        <v>4.2767453668874893E-3</v>
      </c>
      <c r="E42" s="100">
        <v>3.4466731817501249E-3</v>
      </c>
      <c r="F42" s="100">
        <v>1.4716067372832082E-4</v>
      </c>
      <c r="G42" s="100">
        <v>9.3115490836310133E-5</v>
      </c>
      <c r="H42" s="100">
        <v>8.2734596124537345E-5</v>
      </c>
      <c r="I42" s="100">
        <v>2.6201775872627068E-2</v>
      </c>
      <c r="J42" s="100">
        <v>2.4125389419708737E-2</v>
      </c>
      <c r="K42" s="100">
        <v>1.9829614604462475E-2</v>
      </c>
      <c r="L42" s="100">
        <v>0</v>
      </c>
      <c r="M42" s="100">
        <v>0</v>
      </c>
      <c r="N42" s="100">
        <v>0</v>
      </c>
      <c r="O42" s="100">
        <v>4.4328434828126845E-3</v>
      </c>
      <c r="P42" s="100">
        <v>3.9205150059435697E-3</v>
      </c>
      <c r="Q42" s="100">
        <v>3.2643749818027363E-3</v>
      </c>
    </row>
    <row r="43" spans="2:17" ht="26.25">
      <c r="B43" s="99" t="s">
        <v>168</v>
      </c>
      <c r="C43" s="100">
        <v>1.8862641064510632E-2</v>
      </c>
      <c r="D43" s="100">
        <v>1.4701651838555652E-2</v>
      </c>
      <c r="E43" s="100">
        <v>8.4470047368877445E-3</v>
      </c>
      <c r="F43" s="100">
        <v>2.0486206516850847E-2</v>
      </c>
      <c r="G43" s="100">
        <v>3.1631639211240237E-2</v>
      </c>
      <c r="H43" s="100">
        <v>3.740822991508818E-2</v>
      </c>
      <c r="I43" s="100">
        <v>3.2761788120024837E-3</v>
      </c>
      <c r="J43" s="100">
        <v>2.7352542221293907E-3</v>
      </c>
      <c r="K43" s="100">
        <v>2.3583502366463826E-3</v>
      </c>
      <c r="L43" s="100">
        <v>5.1058823529411712E-2</v>
      </c>
      <c r="M43" s="100">
        <v>6.1930783242258647E-2</v>
      </c>
      <c r="N43" s="100">
        <v>0.13358034321372855</v>
      </c>
      <c r="O43" s="100">
        <v>1.8781324428890245E-2</v>
      </c>
      <c r="P43" s="100">
        <v>1.8438241176193859E-2</v>
      </c>
      <c r="Q43" s="100">
        <v>1.5462749987583044E-2</v>
      </c>
    </row>
    <row r="44" spans="2:17" ht="26.25">
      <c r="B44" s="99" t="s">
        <v>169</v>
      </c>
      <c r="C44" s="100">
        <v>5.0214754926730676E-4</v>
      </c>
      <c r="D44" s="100">
        <v>1.8272625535145087E-4</v>
      </c>
      <c r="E44" s="100">
        <v>1.5122514874223584E-4</v>
      </c>
      <c r="F44" s="100">
        <v>1.6475820883849065E-3</v>
      </c>
      <c r="G44" s="100">
        <v>1.4335692600183571E-3</v>
      </c>
      <c r="H44" s="100">
        <v>1.066840844763771E-3</v>
      </c>
      <c r="I44" s="100">
        <v>9.1090018371096145E-4</v>
      </c>
      <c r="J44" s="100">
        <v>3.6519743020257278E-4</v>
      </c>
      <c r="K44" s="100">
        <v>2.4340770791075051E-4</v>
      </c>
      <c r="L44" s="100">
        <v>0</v>
      </c>
      <c r="M44" s="100">
        <v>0</v>
      </c>
      <c r="N44" s="100">
        <v>0</v>
      </c>
      <c r="O44" s="100">
        <v>7.9643572895100748E-4</v>
      </c>
      <c r="P44" s="100">
        <v>4.8957184873214929E-4</v>
      </c>
      <c r="Q44" s="100">
        <v>3.7978759297731208E-4</v>
      </c>
    </row>
    <row r="45" spans="2:17">
      <c r="B45" s="18"/>
      <c r="C45" s="18"/>
      <c r="D45" s="18"/>
      <c r="E45" s="18"/>
      <c r="F45" s="18"/>
      <c r="G45" s="18"/>
      <c r="H45" s="18"/>
      <c r="I45" s="18"/>
      <c r="J45" s="18"/>
      <c r="K45" s="18"/>
      <c r="L45" s="18"/>
      <c r="M45" s="18"/>
      <c r="N45" s="18"/>
      <c r="O45" s="18"/>
      <c r="P45" s="18"/>
      <c r="Q45" s="18"/>
    </row>
    <row r="46" spans="2:17">
      <c r="B46" s="92" t="s">
        <v>383</v>
      </c>
      <c r="C46" s="470" t="s">
        <v>489</v>
      </c>
      <c r="D46" s="470"/>
      <c r="E46" s="470"/>
      <c r="F46" s="470"/>
      <c r="G46" s="470"/>
      <c r="H46" s="470"/>
      <c r="I46" s="470"/>
      <c r="J46" s="470"/>
      <c r="K46" s="470"/>
      <c r="L46" s="470"/>
      <c r="M46" s="470"/>
      <c r="N46" s="470"/>
      <c r="O46" s="470"/>
      <c r="P46" s="470"/>
      <c r="Q46" s="470"/>
    </row>
    <row r="47" spans="2:17">
      <c r="B47" s="92" t="s">
        <v>385</v>
      </c>
      <c r="C47" s="470" t="s">
        <v>358</v>
      </c>
      <c r="D47" s="470"/>
      <c r="E47" s="470"/>
      <c r="F47" s="470"/>
      <c r="G47" s="470"/>
      <c r="H47" s="470"/>
      <c r="I47" s="470"/>
      <c r="J47" s="470"/>
      <c r="K47" s="470"/>
      <c r="L47" s="470"/>
      <c r="M47" s="470"/>
      <c r="N47" s="470"/>
      <c r="O47" s="470"/>
      <c r="P47" s="470"/>
      <c r="Q47" s="470"/>
    </row>
    <row r="48" spans="2:17">
      <c r="B48" s="92" t="s">
        <v>387</v>
      </c>
      <c r="C48" s="470" t="s">
        <v>490</v>
      </c>
      <c r="D48" s="470"/>
      <c r="E48" s="470"/>
      <c r="F48" s="470"/>
      <c r="G48" s="470"/>
      <c r="H48" s="470"/>
      <c r="I48" s="470"/>
      <c r="J48" s="470"/>
      <c r="K48" s="470"/>
      <c r="L48" s="470"/>
      <c r="M48" s="470"/>
      <c r="N48" s="470"/>
      <c r="O48" s="470"/>
      <c r="P48" s="470"/>
      <c r="Q48" s="470"/>
    </row>
  </sheetData>
  <sheetProtection algorithmName="SHA-512" hashValue="iwnRjJNA7xBOx5rnwjsE3IyEg+6S4051VrcHcX0bbz5wRMWj0Lpe4EP3wglywSOU8RCVufhAz21Ruxetz1MCEw==" saltValue="HOsibMfHoY9rWwPKNPd1bw==" spinCount="100000" sheet="1" objects="1" scenarios="1"/>
  <mergeCells count="30">
    <mergeCell ref="C35:E35"/>
    <mergeCell ref="F35:H35"/>
    <mergeCell ref="I35:K35"/>
    <mergeCell ref="L35:N35"/>
    <mergeCell ref="O35:Q35"/>
    <mergeCell ref="C20:E20"/>
    <mergeCell ref="F20:H20"/>
    <mergeCell ref="I20:K20"/>
    <mergeCell ref="L20:N20"/>
    <mergeCell ref="B6:B7"/>
    <mergeCell ref="C6:E6"/>
    <mergeCell ref="F6:H6"/>
    <mergeCell ref="I6:K6"/>
    <mergeCell ref="L6:N6"/>
    <mergeCell ref="B5:Q5"/>
    <mergeCell ref="B19:Q19"/>
    <mergeCell ref="C46:Q46"/>
    <mergeCell ref="C47:Q47"/>
    <mergeCell ref="C48:Q48"/>
    <mergeCell ref="B34:Q34"/>
    <mergeCell ref="B35:B36"/>
    <mergeCell ref="C29:Q29"/>
    <mergeCell ref="C30:Q30"/>
    <mergeCell ref="O6:Q6"/>
    <mergeCell ref="C15:Q15"/>
    <mergeCell ref="C16:Q16"/>
    <mergeCell ref="O20:Q20"/>
    <mergeCell ref="C31:Q31"/>
    <mergeCell ref="C17:Q17"/>
    <mergeCell ref="B20:B21"/>
  </mergeCells>
  <phoneticPr fontId="107" type="noConversion"/>
  <hyperlinks>
    <hyperlink ref="A1" location="'0_Content '!A1" display="Back to content" xr:uid="{20CBC945-F018-4DD5-BDDE-8304291BD535}"/>
    <hyperlink ref="A2" location="'0.1_Index'!A1" display="Index" xr:uid="{AD0431E1-494D-42CF-912B-0E8A69252B79}"/>
  </hyperlinks>
  <pageMargins left="0.7" right="0.7" top="0.75" bottom="0.75" header="0.3" footer="0.3"/>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E27B-4EC6-4D38-9357-2FBC57DAC908}">
  <sheetPr>
    <tabColor rgb="FF004F95"/>
    <pageSetUpPr fitToPage="1"/>
  </sheetPr>
  <dimension ref="A1:Q203"/>
  <sheetViews>
    <sheetView topLeftCell="A148" workbookViewId="0">
      <selection activeCell="K160" sqref="K160"/>
    </sheetView>
  </sheetViews>
  <sheetFormatPr defaultColWidth="8.85546875" defaultRowHeight="15"/>
  <cols>
    <col min="2" max="2" width="26.42578125" style="7" customWidth="1"/>
    <col min="3" max="11" width="9.42578125" style="7" customWidth="1"/>
    <col min="12" max="12" width="10.42578125" style="7" customWidth="1"/>
    <col min="13" max="17" width="9.42578125" style="7" customWidth="1"/>
  </cols>
  <sheetData>
    <row r="1" spans="1:17">
      <c r="A1" s="175" t="s">
        <v>17</v>
      </c>
      <c r="B1" s="321"/>
      <c r="C1" s="321"/>
      <c r="D1" s="321"/>
      <c r="E1" s="321"/>
      <c r="F1" s="321"/>
      <c r="G1" s="321"/>
      <c r="H1" s="321"/>
      <c r="I1" s="321"/>
      <c r="J1" s="321"/>
      <c r="K1" s="321"/>
      <c r="L1" s="321"/>
      <c r="M1" s="321"/>
      <c r="N1" s="321"/>
      <c r="O1" s="321"/>
      <c r="P1" s="321"/>
      <c r="Q1" s="321"/>
    </row>
    <row r="2" spans="1:17">
      <c r="A2" s="175" t="s">
        <v>328</v>
      </c>
      <c r="B2" s="321"/>
      <c r="C2" s="321"/>
      <c r="D2" s="321"/>
      <c r="E2" s="321"/>
      <c r="F2" s="321"/>
      <c r="G2" s="321"/>
      <c r="H2" s="321"/>
      <c r="I2" s="321"/>
      <c r="J2" s="321"/>
      <c r="K2" s="321"/>
      <c r="L2" s="321"/>
      <c r="M2" s="321"/>
      <c r="N2" s="321"/>
      <c r="O2" s="321"/>
      <c r="P2" s="321"/>
      <c r="Q2" s="321"/>
    </row>
    <row r="3" spans="1:17">
      <c r="B3" s="180" t="s">
        <v>170</v>
      </c>
      <c r="C3" s="18"/>
      <c r="D3" s="18"/>
      <c r="E3" s="18"/>
      <c r="F3" s="18"/>
      <c r="G3" s="18"/>
      <c r="H3" s="18"/>
      <c r="I3" s="18"/>
      <c r="J3" s="18"/>
      <c r="K3" s="18"/>
      <c r="L3" s="18"/>
      <c r="M3" s="18"/>
      <c r="N3" s="18"/>
      <c r="O3" s="5"/>
      <c r="P3" s="5"/>
      <c r="Q3" s="5"/>
    </row>
    <row r="4" spans="1:17">
      <c r="B4" s="18"/>
      <c r="C4" s="18"/>
      <c r="D4" s="18"/>
      <c r="E4" s="18"/>
      <c r="F4" s="18"/>
      <c r="G4" s="18"/>
      <c r="H4" s="18"/>
      <c r="I4" s="18"/>
      <c r="J4" s="18"/>
      <c r="K4" s="18"/>
      <c r="L4" s="18"/>
      <c r="M4" s="18"/>
      <c r="N4" s="18"/>
      <c r="O4" s="5"/>
      <c r="P4" s="5"/>
      <c r="Q4" s="5"/>
    </row>
    <row r="5" spans="1:17">
      <c r="B5" s="457" t="s">
        <v>491</v>
      </c>
      <c r="C5" s="458"/>
      <c r="D5" s="458"/>
      <c r="E5" s="458"/>
      <c r="F5" s="458"/>
      <c r="G5" s="458"/>
      <c r="H5" s="458"/>
      <c r="I5" s="458"/>
      <c r="J5" s="458"/>
      <c r="K5" s="458"/>
      <c r="L5" s="458"/>
      <c r="M5" s="458"/>
      <c r="N5" s="458"/>
      <c r="O5" s="458"/>
      <c r="P5" s="458"/>
      <c r="Q5" s="458"/>
    </row>
    <row r="6" spans="1:17">
      <c r="B6" s="453" t="s">
        <v>24</v>
      </c>
      <c r="C6" s="436" t="s">
        <v>330</v>
      </c>
      <c r="D6" s="437"/>
      <c r="E6" s="438"/>
      <c r="F6" s="436" t="s">
        <v>331</v>
      </c>
      <c r="G6" s="437"/>
      <c r="H6" s="438"/>
      <c r="I6" s="436" t="s">
        <v>332</v>
      </c>
      <c r="J6" s="437"/>
      <c r="K6" s="438"/>
      <c r="L6" s="436" t="s">
        <v>333</v>
      </c>
      <c r="M6" s="437"/>
      <c r="N6" s="438"/>
      <c r="O6" s="437" t="s">
        <v>158</v>
      </c>
      <c r="P6" s="437"/>
      <c r="Q6" s="438"/>
    </row>
    <row r="7" spans="1:17">
      <c r="B7" s="453"/>
      <c r="C7" s="84" t="s">
        <v>391</v>
      </c>
      <c r="D7" s="84" t="s">
        <v>392</v>
      </c>
      <c r="E7" s="85" t="s">
        <v>393</v>
      </c>
      <c r="F7" s="84" t="s">
        <v>391</v>
      </c>
      <c r="G7" s="84" t="s">
        <v>392</v>
      </c>
      <c r="H7" s="85" t="s">
        <v>393</v>
      </c>
      <c r="I7" s="84" t="s">
        <v>391</v>
      </c>
      <c r="J7" s="84" t="s">
        <v>392</v>
      </c>
      <c r="K7" s="85" t="s">
        <v>393</v>
      </c>
      <c r="L7" s="84" t="s">
        <v>391</v>
      </c>
      <c r="M7" s="84" t="s">
        <v>392</v>
      </c>
      <c r="N7" s="85" t="s">
        <v>393</v>
      </c>
      <c r="O7" s="84" t="s">
        <v>391</v>
      </c>
      <c r="P7" s="84" t="s">
        <v>392</v>
      </c>
      <c r="Q7" s="85" t="s">
        <v>393</v>
      </c>
    </row>
    <row r="8" spans="1:17">
      <c r="B8" s="101" t="s">
        <v>492</v>
      </c>
      <c r="C8" s="102">
        <v>1601</v>
      </c>
      <c r="D8" s="102">
        <v>1687</v>
      </c>
      <c r="E8" s="102">
        <v>1601</v>
      </c>
      <c r="F8" s="102">
        <v>651</v>
      </c>
      <c r="G8" s="102">
        <v>735</v>
      </c>
      <c r="H8" s="102">
        <v>704</v>
      </c>
      <c r="I8" s="102">
        <v>228</v>
      </c>
      <c r="J8" s="102">
        <v>252</v>
      </c>
      <c r="K8" s="102">
        <v>246</v>
      </c>
      <c r="L8" s="103">
        <v>643</v>
      </c>
      <c r="M8" s="102">
        <v>681</v>
      </c>
      <c r="N8" s="102">
        <v>743</v>
      </c>
      <c r="O8" s="104">
        <v>3123</v>
      </c>
      <c r="P8" s="102">
        <v>3355</v>
      </c>
      <c r="Q8" s="102">
        <v>3294</v>
      </c>
    </row>
    <row r="9" spans="1:17">
      <c r="B9" s="105" t="s">
        <v>173</v>
      </c>
      <c r="C9" s="106">
        <v>0.65833853841349155</v>
      </c>
      <c r="D9" s="106">
        <v>0.66</v>
      </c>
      <c r="E9" s="106">
        <v>0.65209244222361029</v>
      </c>
      <c r="F9" s="106">
        <v>0.6374807987711214</v>
      </c>
      <c r="G9" s="106">
        <v>0.65</v>
      </c>
      <c r="H9" s="106">
        <v>0.66193181818181823</v>
      </c>
      <c r="I9" s="106">
        <v>0.6228070175438597</v>
      </c>
      <c r="J9" s="106">
        <v>0.6</v>
      </c>
      <c r="K9" s="106">
        <v>0.59591836734693882</v>
      </c>
      <c r="L9" s="107">
        <v>0.45412130637636083</v>
      </c>
      <c r="M9" s="106">
        <v>0.45</v>
      </c>
      <c r="N9" s="106">
        <v>0.44952893674293404</v>
      </c>
      <c r="O9" s="107">
        <v>0.60934998398975349</v>
      </c>
      <c r="P9" s="106">
        <v>0.61</v>
      </c>
      <c r="Q9" s="106">
        <v>0.60412871888281727</v>
      </c>
    </row>
    <row r="10" spans="1:17">
      <c r="B10" s="105" t="s">
        <v>174</v>
      </c>
      <c r="C10" s="106">
        <v>0.34166146158650845</v>
      </c>
      <c r="D10" s="106">
        <v>0.34</v>
      </c>
      <c r="E10" s="106">
        <v>0.34790755777638976</v>
      </c>
      <c r="F10" s="106">
        <v>0.36251920122887865</v>
      </c>
      <c r="G10" s="106">
        <v>0.35</v>
      </c>
      <c r="H10" s="106">
        <v>0.33806818181818182</v>
      </c>
      <c r="I10" s="106">
        <v>0.37719298245614036</v>
      </c>
      <c r="J10" s="106">
        <v>0.4</v>
      </c>
      <c r="K10" s="106">
        <v>0.40408163265306124</v>
      </c>
      <c r="L10" s="107">
        <v>0.54587869362363917</v>
      </c>
      <c r="M10" s="106">
        <v>0.55000000000000004</v>
      </c>
      <c r="N10" s="106">
        <v>0.55047106325706596</v>
      </c>
      <c r="O10" s="107">
        <v>0.39065001601024657</v>
      </c>
      <c r="P10" s="106">
        <v>0.39</v>
      </c>
      <c r="Q10" s="106">
        <v>0.39587128111718278</v>
      </c>
    </row>
    <row r="11" spans="1:17">
      <c r="B11" s="101" t="s">
        <v>493</v>
      </c>
      <c r="C11" s="526"/>
      <c r="D11" s="526"/>
      <c r="E11" s="526"/>
      <c r="F11" s="526"/>
      <c r="G11" s="526"/>
      <c r="H11" s="526"/>
      <c r="I11" s="526"/>
      <c r="J11" s="526"/>
      <c r="K11" s="526"/>
      <c r="L11" s="526"/>
      <c r="M11" s="526"/>
      <c r="N11" s="526"/>
      <c r="O11" s="526"/>
      <c r="P11" s="526"/>
      <c r="Q11" s="526"/>
    </row>
    <row r="12" spans="1:17">
      <c r="B12" s="105" t="s">
        <v>176</v>
      </c>
      <c r="C12" s="92">
        <v>25</v>
      </c>
      <c r="D12" s="92">
        <v>24</v>
      </c>
      <c r="E12" s="92">
        <v>29</v>
      </c>
      <c r="F12" s="92">
        <v>13</v>
      </c>
      <c r="G12" s="92">
        <v>13</v>
      </c>
      <c r="H12" s="92">
        <v>19</v>
      </c>
      <c r="I12" s="92">
        <v>5</v>
      </c>
      <c r="J12" s="92">
        <v>5</v>
      </c>
      <c r="K12" s="92">
        <v>5</v>
      </c>
      <c r="L12" s="92">
        <v>5</v>
      </c>
      <c r="M12" s="92">
        <v>8</v>
      </c>
      <c r="N12" s="92">
        <v>9</v>
      </c>
      <c r="O12" s="92">
        <v>32</v>
      </c>
      <c r="P12" s="92">
        <v>34</v>
      </c>
      <c r="Q12" s="321">
        <v>37</v>
      </c>
    </row>
    <row r="13" spans="1:17">
      <c r="B13" s="105" t="s">
        <v>177</v>
      </c>
      <c r="C13" s="108">
        <v>0.28000000000000003</v>
      </c>
      <c r="D13" s="108">
        <v>0.38</v>
      </c>
      <c r="E13" s="108">
        <v>0.34</v>
      </c>
      <c r="F13" s="108">
        <v>0.46153846153846156</v>
      </c>
      <c r="G13" s="108">
        <v>0.38</v>
      </c>
      <c r="H13" s="108">
        <v>0.32</v>
      </c>
      <c r="I13" s="108">
        <v>0.2</v>
      </c>
      <c r="J13" s="108">
        <v>0</v>
      </c>
      <c r="K13" s="108">
        <v>0</v>
      </c>
      <c r="L13" s="108">
        <v>0.2</v>
      </c>
      <c r="M13" s="108">
        <v>0.13</v>
      </c>
      <c r="N13" s="108">
        <v>0.22</v>
      </c>
      <c r="O13" s="108">
        <v>0.34375</v>
      </c>
      <c r="P13" s="108">
        <v>0.35</v>
      </c>
      <c r="Q13" s="364">
        <v>0.38</v>
      </c>
    </row>
    <row r="14" spans="1:17">
      <c r="B14" s="105" t="s">
        <v>178</v>
      </c>
      <c r="C14" s="108">
        <v>0.72</v>
      </c>
      <c r="D14" s="108">
        <v>0.63</v>
      </c>
      <c r="E14" s="108">
        <v>0.66</v>
      </c>
      <c r="F14" s="108">
        <v>0.53846153846153844</v>
      </c>
      <c r="G14" s="108">
        <v>0.62</v>
      </c>
      <c r="H14" s="108">
        <v>0.68</v>
      </c>
      <c r="I14" s="108">
        <v>0.8</v>
      </c>
      <c r="J14" s="108">
        <v>1</v>
      </c>
      <c r="K14" s="108">
        <v>1</v>
      </c>
      <c r="L14" s="108">
        <v>0.8</v>
      </c>
      <c r="M14" s="108">
        <v>0.88</v>
      </c>
      <c r="N14" s="108">
        <v>0.78</v>
      </c>
      <c r="O14" s="108">
        <v>0.65625</v>
      </c>
      <c r="P14" s="108">
        <v>0.65</v>
      </c>
      <c r="Q14" s="108">
        <v>0.62</v>
      </c>
    </row>
    <row r="15" spans="1:17">
      <c r="B15" s="105" t="s">
        <v>179</v>
      </c>
      <c r="C15" s="108">
        <v>0</v>
      </c>
      <c r="D15" s="108">
        <v>0</v>
      </c>
      <c r="E15" s="108">
        <v>0</v>
      </c>
      <c r="F15" s="108">
        <v>0</v>
      </c>
      <c r="G15" s="108">
        <v>0</v>
      </c>
      <c r="H15" s="108">
        <v>0</v>
      </c>
      <c r="I15" s="108">
        <v>0.2</v>
      </c>
      <c r="J15" s="108">
        <v>0.2</v>
      </c>
      <c r="K15" s="108">
        <v>0</v>
      </c>
      <c r="L15" s="108">
        <v>0</v>
      </c>
      <c r="M15" s="108">
        <v>0</v>
      </c>
      <c r="N15" s="108">
        <v>0</v>
      </c>
      <c r="O15" s="108">
        <v>3.125E-2</v>
      </c>
      <c r="P15" s="108">
        <v>0.03</v>
      </c>
      <c r="Q15" s="108">
        <v>0</v>
      </c>
    </row>
    <row r="16" spans="1:17">
      <c r="B16" s="105" t="s">
        <v>180</v>
      </c>
      <c r="C16" s="108">
        <v>0.72</v>
      </c>
      <c r="D16" s="108">
        <v>0.67</v>
      </c>
      <c r="E16" s="108">
        <v>0.55000000000000004</v>
      </c>
      <c r="F16" s="108">
        <v>0.61538461538461542</v>
      </c>
      <c r="G16" s="108">
        <v>0.62</v>
      </c>
      <c r="H16" s="108">
        <v>0.63</v>
      </c>
      <c r="I16" s="108">
        <v>0.6</v>
      </c>
      <c r="J16" s="108">
        <v>0.6</v>
      </c>
      <c r="K16" s="108">
        <v>0.8</v>
      </c>
      <c r="L16" s="108">
        <v>0.6</v>
      </c>
      <c r="M16" s="108">
        <v>0.13</v>
      </c>
      <c r="N16" s="108">
        <v>0.33</v>
      </c>
      <c r="O16" s="108">
        <v>0.71875</v>
      </c>
      <c r="P16" s="108">
        <v>0.65</v>
      </c>
      <c r="Q16" s="108">
        <v>0.59</v>
      </c>
    </row>
    <row r="17" spans="2:17">
      <c r="B17" s="105" t="s">
        <v>181</v>
      </c>
      <c r="C17" s="108">
        <v>0.28000000000000003</v>
      </c>
      <c r="D17" s="108">
        <v>0.33</v>
      </c>
      <c r="E17" s="108">
        <v>0.45</v>
      </c>
      <c r="F17" s="108">
        <v>0.38461538461538464</v>
      </c>
      <c r="G17" s="108">
        <v>0.38</v>
      </c>
      <c r="H17" s="108">
        <v>0.37</v>
      </c>
      <c r="I17" s="108">
        <v>0.2</v>
      </c>
      <c r="J17" s="108">
        <v>0.2</v>
      </c>
      <c r="K17" s="108">
        <v>0.2</v>
      </c>
      <c r="L17" s="108">
        <v>0.4</v>
      </c>
      <c r="M17" s="108">
        <v>0.88</v>
      </c>
      <c r="N17" s="108">
        <v>0.67</v>
      </c>
      <c r="O17" s="108">
        <v>0.25</v>
      </c>
      <c r="P17" s="108">
        <v>0.32</v>
      </c>
      <c r="Q17" s="108">
        <v>0.41</v>
      </c>
    </row>
    <row r="18" spans="2:17">
      <c r="B18" s="109" t="s">
        <v>698</v>
      </c>
      <c r="C18" s="126"/>
      <c r="D18" s="126"/>
      <c r="E18" s="126"/>
      <c r="F18" s="126"/>
      <c r="G18" s="126"/>
      <c r="H18" s="126"/>
      <c r="I18" s="126"/>
      <c r="J18" s="126"/>
      <c r="K18" s="126"/>
      <c r="L18" s="126"/>
      <c r="M18" s="126"/>
      <c r="N18" s="126"/>
      <c r="O18" s="253"/>
      <c r="P18" s="126"/>
      <c r="Q18" s="126"/>
    </row>
    <row r="19" spans="2:17">
      <c r="B19" s="105" t="s">
        <v>176</v>
      </c>
      <c r="C19" s="94">
        <v>17</v>
      </c>
      <c r="D19" s="94">
        <v>21</v>
      </c>
      <c r="E19" s="94">
        <v>20</v>
      </c>
      <c r="F19" s="94">
        <v>9</v>
      </c>
      <c r="G19" s="94">
        <v>9</v>
      </c>
      <c r="H19" s="94">
        <v>10</v>
      </c>
      <c r="I19" s="103">
        <v>2</v>
      </c>
      <c r="J19" s="94">
        <v>2</v>
      </c>
      <c r="K19" s="94">
        <v>1</v>
      </c>
      <c r="L19" s="103">
        <v>8</v>
      </c>
      <c r="M19" s="94">
        <v>9</v>
      </c>
      <c r="N19" s="94">
        <v>9</v>
      </c>
      <c r="O19" s="103">
        <v>36</v>
      </c>
      <c r="P19" s="94">
        <v>41</v>
      </c>
      <c r="Q19" s="94">
        <v>40</v>
      </c>
    </row>
    <row r="20" spans="2:17">
      <c r="B20" s="105" t="s">
        <v>177</v>
      </c>
      <c r="C20" s="110">
        <v>0.58823529411764708</v>
      </c>
      <c r="D20" s="110">
        <v>0.43</v>
      </c>
      <c r="E20" s="110">
        <v>0.4</v>
      </c>
      <c r="F20" s="110">
        <v>0.55555555555555558</v>
      </c>
      <c r="G20" s="110">
        <v>0.56000000000000005</v>
      </c>
      <c r="H20" s="110" t="s">
        <v>494</v>
      </c>
      <c r="I20" s="111">
        <v>0.5</v>
      </c>
      <c r="J20" s="110">
        <v>0.5</v>
      </c>
      <c r="K20" s="110">
        <v>0</v>
      </c>
      <c r="L20" s="111">
        <v>0.375</v>
      </c>
      <c r="M20" s="110">
        <v>0.33</v>
      </c>
      <c r="N20" s="110">
        <v>0.44</v>
      </c>
      <c r="O20" s="111">
        <v>0.52777777777777779</v>
      </c>
      <c r="P20" s="110">
        <v>0.44</v>
      </c>
      <c r="Q20" s="110">
        <v>0.38</v>
      </c>
    </row>
    <row r="21" spans="2:17">
      <c r="B21" s="105" t="s">
        <v>178</v>
      </c>
      <c r="C21" s="110">
        <v>0.41176470588235292</v>
      </c>
      <c r="D21" s="110">
        <v>0.56999999999999995</v>
      </c>
      <c r="E21" s="110">
        <v>0.6</v>
      </c>
      <c r="F21" s="110">
        <v>0.44444444444444442</v>
      </c>
      <c r="G21" s="110">
        <v>0.44</v>
      </c>
      <c r="H21" s="110">
        <v>0.7</v>
      </c>
      <c r="I21" s="111">
        <v>0.5</v>
      </c>
      <c r="J21" s="110">
        <v>0.5</v>
      </c>
      <c r="K21" s="110">
        <v>1</v>
      </c>
      <c r="L21" s="111">
        <v>0.625</v>
      </c>
      <c r="M21" s="110">
        <v>0.67</v>
      </c>
      <c r="N21" s="110">
        <v>0.56000000000000005</v>
      </c>
      <c r="O21" s="111">
        <v>0.47222222222222221</v>
      </c>
      <c r="P21" s="110">
        <v>0.56000000000000005</v>
      </c>
      <c r="Q21" s="110">
        <v>0.63</v>
      </c>
    </row>
    <row r="22" spans="2:17">
      <c r="B22" s="105" t="s">
        <v>179</v>
      </c>
      <c r="C22" s="110">
        <v>0</v>
      </c>
      <c r="D22" s="110">
        <v>0</v>
      </c>
      <c r="E22" s="110">
        <v>0.05</v>
      </c>
      <c r="F22" s="110">
        <v>0</v>
      </c>
      <c r="G22" s="110">
        <v>0</v>
      </c>
      <c r="H22" s="110">
        <v>0</v>
      </c>
      <c r="I22" s="111">
        <v>0</v>
      </c>
      <c r="J22" s="110">
        <v>0</v>
      </c>
      <c r="K22" s="110">
        <v>0</v>
      </c>
      <c r="L22" s="111">
        <v>0</v>
      </c>
      <c r="M22" s="110">
        <v>0</v>
      </c>
      <c r="N22" s="110">
        <v>0</v>
      </c>
      <c r="O22" s="111">
        <v>0</v>
      </c>
      <c r="P22" s="110">
        <v>0</v>
      </c>
      <c r="Q22" s="110">
        <v>2.5000000000000001E-2</v>
      </c>
    </row>
    <row r="23" spans="2:17">
      <c r="B23" s="105" t="s">
        <v>180</v>
      </c>
      <c r="C23" s="110">
        <v>0.94117647058823528</v>
      </c>
      <c r="D23" s="110">
        <v>0.95</v>
      </c>
      <c r="E23" s="110">
        <v>0.95</v>
      </c>
      <c r="F23" s="110">
        <v>1</v>
      </c>
      <c r="G23" s="110">
        <v>1</v>
      </c>
      <c r="H23" s="110">
        <v>1</v>
      </c>
      <c r="I23" s="111">
        <v>1</v>
      </c>
      <c r="J23" s="110">
        <v>1</v>
      </c>
      <c r="K23" s="110">
        <v>1</v>
      </c>
      <c r="L23" s="111">
        <v>0.75</v>
      </c>
      <c r="M23" s="110">
        <v>0.78</v>
      </c>
      <c r="N23" s="110">
        <v>0.56000000000000005</v>
      </c>
      <c r="O23" s="111">
        <v>0.88888888888888884</v>
      </c>
      <c r="P23" s="110">
        <v>0.93</v>
      </c>
      <c r="Q23" s="216">
        <v>0.875</v>
      </c>
    </row>
    <row r="24" spans="2:17">
      <c r="B24" s="105" t="s">
        <v>181</v>
      </c>
      <c r="C24" s="110">
        <v>5.8823529411764705E-2</v>
      </c>
      <c r="D24" s="110">
        <v>0.05</v>
      </c>
      <c r="E24" s="110">
        <v>0</v>
      </c>
      <c r="F24" s="110">
        <v>0</v>
      </c>
      <c r="G24" s="110">
        <v>0</v>
      </c>
      <c r="H24" s="110">
        <v>0</v>
      </c>
      <c r="I24" s="111">
        <v>0</v>
      </c>
      <c r="J24" s="110">
        <v>0</v>
      </c>
      <c r="K24" s="110">
        <v>0</v>
      </c>
      <c r="L24" s="111">
        <v>0.25</v>
      </c>
      <c r="M24" s="110">
        <v>0.22</v>
      </c>
      <c r="N24" s="110">
        <v>0.44</v>
      </c>
      <c r="O24" s="111">
        <v>0.1111111111111111</v>
      </c>
      <c r="P24" s="110">
        <v>7.0000000000000007E-2</v>
      </c>
      <c r="Q24" s="110">
        <v>0.1</v>
      </c>
    </row>
    <row r="25" spans="2:17">
      <c r="B25" s="109" t="s">
        <v>185</v>
      </c>
      <c r="C25" s="526"/>
      <c r="D25" s="526"/>
      <c r="E25" s="526"/>
      <c r="F25" s="526"/>
      <c r="G25" s="526"/>
      <c r="H25" s="526"/>
      <c r="I25" s="526"/>
      <c r="J25" s="526"/>
      <c r="K25" s="526"/>
      <c r="L25" s="526"/>
      <c r="M25" s="526"/>
      <c r="N25" s="526"/>
      <c r="O25" s="526"/>
      <c r="P25" s="526"/>
      <c r="Q25" s="526"/>
    </row>
    <row r="26" spans="2:17">
      <c r="B26" s="105" t="s">
        <v>176</v>
      </c>
      <c r="C26" s="94">
        <v>101</v>
      </c>
      <c r="D26" s="94">
        <v>96</v>
      </c>
      <c r="E26" s="94">
        <v>101</v>
      </c>
      <c r="F26" s="94">
        <v>32</v>
      </c>
      <c r="G26" s="94">
        <v>28</v>
      </c>
      <c r="H26" s="94">
        <v>22</v>
      </c>
      <c r="I26" s="94">
        <v>18</v>
      </c>
      <c r="J26" s="94">
        <v>20</v>
      </c>
      <c r="K26" s="94">
        <v>21</v>
      </c>
      <c r="L26" s="94">
        <v>72</v>
      </c>
      <c r="M26" s="94">
        <v>69</v>
      </c>
      <c r="N26" s="94">
        <v>72</v>
      </c>
      <c r="O26" s="94">
        <v>223</v>
      </c>
      <c r="P26" s="94">
        <v>213</v>
      </c>
      <c r="Q26" s="94">
        <v>216</v>
      </c>
    </row>
    <row r="27" spans="2:17">
      <c r="B27" s="105" t="s">
        <v>177</v>
      </c>
      <c r="C27" s="110">
        <v>0.47524752475247523</v>
      </c>
      <c r="D27" s="110">
        <v>0.48</v>
      </c>
      <c r="E27" s="110">
        <v>0.45544554455445546</v>
      </c>
      <c r="F27" s="110">
        <v>0.4375</v>
      </c>
      <c r="G27" s="110">
        <v>0.5</v>
      </c>
      <c r="H27" s="110">
        <v>0.59090909090909094</v>
      </c>
      <c r="I27" s="110">
        <v>0.55555555555555558</v>
      </c>
      <c r="J27" s="110">
        <v>0.6</v>
      </c>
      <c r="K27" s="110">
        <v>0.5714285714285714</v>
      </c>
      <c r="L27" s="110">
        <v>0.44444444444444442</v>
      </c>
      <c r="M27" s="110">
        <v>0.51</v>
      </c>
      <c r="N27" s="110">
        <v>0.44444444444444442</v>
      </c>
      <c r="O27" s="110">
        <v>0.46636771300448432</v>
      </c>
      <c r="P27" s="110">
        <v>0.5</v>
      </c>
      <c r="Q27" s="110">
        <v>0.48</v>
      </c>
    </row>
    <row r="28" spans="2:17">
      <c r="B28" s="105" t="s">
        <v>178</v>
      </c>
      <c r="C28" s="110">
        <v>0.52475247524752477</v>
      </c>
      <c r="D28" s="110">
        <v>0.52</v>
      </c>
      <c r="E28" s="110">
        <v>0.54455445544554459</v>
      </c>
      <c r="F28" s="110">
        <v>0.5625</v>
      </c>
      <c r="G28" s="110">
        <v>0.5</v>
      </c>
      <c r="H28" s="110">
        <v>0.40909090909090912</v>
      </c>
      <c r="I28" s="110">
        <v>0.44444444444444442</v>
      </c>
      <c r="J28" s="110">
        <v>0.4</v>
      </c>
      <c r="K28" s="110">
        <v>0.42857142857142855</v>
      </c>
      <c r="L28" s="110">
        <v>0.55555555555555558</v>
      </c>
      <c r="M28" s="110">
        <v>0.49</v>
      </c>
      <c r="N28" s="110">
        <v>0.55555555555555558</v>
      </c>
      <c r="O28" s="110">
        <v>0.53363228699551568</v>
      </c>
      <c r="P28" s="110">
        <v>0.5</v>
      </c>
      <c r="Q28" s="110">
        <v>0.52</v>
      </c>
    </row>
    <row r="29" spans="2:17">
      <c r="B29" s="105" t="s">
        <v>179</v>
      </c>
      <c r="C29" s="110">
        <v>3.9603960396039604E-2</v>
      </c>
      <c r="D29" s="110">
        <v>0.04</v>
      </c>
      <c r="E29" s="110">
        <v>9.9009900990099011E-3</v>
      </c>
      <c r="F29" s="110">
        <v>0</v>
      </c>
      <c r="G29" s="110">
        <v>7.0000000000000007E-2</v>
      </c>
      <c r="H29" s="110">
        <v>9.0909090909090912E-2</v>
      </c>
      <c r="I29" s="110">
        <v>0</v>
      </c>
      <c r="J29" s="110">
        <v>0</v>
      </c>
      <c r="K29" s="110">
        <v>0</v>
      </c>
      <c r="L29" s="110">
        <v>1.3888888888888888E-2</v>
      </c>
      <c r="M29" s="110">
        <v>0.01</v>
      </c>
      <c r="N29" s="110">
        <v>0</v>
      </c>
      <c r="O29" s="110">
        <v>2.2421524663677129E-2</v>
      </c>
      <c r="P29" s="110">
        <v>0.03</v>
      </c>
      <c r="Q29" s="110">
        <v>1.3888888888888888E-2</v>
      </c>
    </row>
    <row r="30" spans="2:17">
      <c r="B30" s="105" t="s">
        <v>180</v>
      </c>
      <c r="C30" s="110">
        <v>0.93069306930693074</v>
      </c>
      <c r="D30" s="110">
        <v>0.93</v>
      </c>
      <c r="E30" s="110">
        <v>0.96039603960396036</v>
      </c>
      <c r="F30" s="110">
        <v>0.96875</v>
      </c>
      <c r="G30" s="110">
        <v>0.89</v>
      </c>
      <c r="H30" s="110">
        <v>0.86363636363636365</v>
      </c>
      <c r="I30" s="110">
        <v>1</v>
      </c>
      <c r="J30" s="110">
        <v>1</v>
      </c>
      <c r="K30" s="110">
        <v>1</v>
      </c>
      <c r="L30" s="110">
        <v>0.77777777777777779</v>
      </c>
      <c r="M30" s="110">
        <v>0.75</v>
      </c>
      <c r="N30" s="110">
        <v>0.76388888888888884</v>
      </c>
      <c r="O30" s="110">
        <v>0.8923766816143498</v>
      </c>
      <c r="P30" s="110">
        <v>0.87</v>
      </c>
      <c r="Q30" s="110">
        <v>0.88888888888888884</v>
      </c>
    </row>
    <row r="31" spans="2:17">
      <c r="B31" s="105" t="s">
        <v>181</v>
      </c>
      <c r="C31" s="110">
        <v>2.9702970297029702E-2</v>
      </c>
      <c r="D31" s="110">
        <v>0.03</v>
      </c>
      <c r="E31" s="110">
        <v>2.9702970297029702E-2</v>
      </c>
      <c r="F31" s="110">
        <v>3.125E-2</v>
      </c>
      <c r="G31" s="110">
        <v>0.04</v>
      </c>
      <c r="H31" s="110">
        <v>4.5454545454545456E-2</v>
      </c>
      <c r="I31" s="110">
        <v>0</v>
      </c>
      <c r="J31" s="110">
        <v>0</v>
      </c>
      <c r="K31" s="110">
        <v>0</v>
      </c>
      <c r="L31" s="110">
        <v>0.20833333333333334</v>
      </c>
      <c r="M31" s="110">
        <v>0.23</v>
      </c>
      <c r="N31" s="110">
        <v>0.2361111111111111</v>
      </c>
      <c r="O31" s="110">
        <v>8.520179372197309E-2</v>
      </c>
      <c r="P31" s="110">
        <v>0.09</v>
      </c>
      <c r="Q31" s="110">
        <v>9.7222222222222224E-2</v>
      </c>
    </row>
    <row r="32" spans="2:17">
      <c r="B32" s="109" t="s">
        <v>187</v>
      </c>
      <c r="C32" s="526"/>
      <c r="D32" s="526"/>
      <c r="E32" s="526"/>
      <c r="F32" s="526"/>
      <c r="G32" s="526"/>
      <c r="H32" s="526"/>
      <c r="I32" s="526"/>
      <c r="J32" s="526"/>
      <c r="K32" s="526"/>
      <c r="L32" s="526"/>
      <c r="M32" s="526"/>
      <c r="N32" s="526"/>
      <c r="O32" s="526"/>
      <c r="P32" s="526"/>
      <c r="Q32" s="526"/>
    </row>
    <row r="33" spans="2:17">
      <c r="B33" s="105" t="s">
        <v>176</v>
      </c>
      <c r="C33" s="104">
        <v>1483</v>
      </c>
      <c r="D33" s="104">
        <v>1570</v>
      </c>
      <c r="E33" s="104">
        <v>1480</v>
      </c>
      <c r="F33" s="94">
        <v>610</v>
      </c>
      <c r="G33" s="104">
        <v>698</v>
      </c>
      <c r="H33" s="104">
        <v>672</v>
      </c>
      <c r="I33" s="94">
        <v>208</v>
      </c>
      <c r="J33" s="104">
        <v>230</v>
      </c>
      <c r="K33" s="104">
        <v>224</v>
      </c>
      <c r="L33" s="94">
        <v>563</v>
      </c>
      <c r="M33" s="104">
        <v>603</v>
      </c>
      <c r="N33" s="104">
        <v>662</v>
      </c>
      <c r="O33" s="104">
        <v>2864</v>
      </c>
      <c r="P33" s="104">
        <v>3101</v>
      </c>
      <c r="Q33" s="104">
        <v>3038</v>
      </c>
    </row>
    <row r="34" spans="2:17">
      <c r="B34" s="105" t="s">
        <v>177</v>
      </c>
      <c r="C34" s="110">
        <v>0.67161159811193527</v>
      </c>
      <c r="D34" s="110">
        <v>0.67</v>
      </c>
      <c r="E34" s="110">
        <v>0.66891891891891897</v>
      </c>
      <c r="F34" s="110">
        <v>0.64918032786885249</v>
      </c>
      <c r="G34" s="110">
        <v>0.66</v>
      </c>
      <c r="H34" s="110">
        <v>0.6696428571428571</v>
      </c>
      <c r="I34" s="110">
        <v>0.62980769230769229</v>
      </c>
      <c r="J34" s="110">
        <v>0.6</v>
      </c>
      <c r="K34" s="110">
        <v>0.5982142857142857</v>
      </c>
      <c r="L34" s="110">
        <v>0.45648312611012432</v>
      </c>
      <c r="M34" s="110">
        <v>0.44</v>
      </c>
      <c r="N34" s="110">
        <v>0.45015105740181272</v>
      </c>
      <c r="O34" s="110">
        <v>0.62150837988826813</v>
      </c>
      <c r="P34" s="110">
        <v>0.62</v>
      </c>
      <c r="Q34" s="110">
        <v>0.61619486504279131</v>
      </c>
    </row>
    <row r="35" spans="2:17">
      <c r="B35" s="105" t="s">
        <v>178</v>
      </c>
      <c r="C35" s="110">
        <v>0.32838840188806473</v>
      </c>
      <c r="D35" s="110">
        <v>0.33</v>
      </c>
      <c r="E35" s="110">
        <v>0.33108108108108109</v>
      </c>
      <c r="F35" s="110">
        <v>0.35081967213114756</v>
      </c>
      <c r="G35" s="110">
        <v>0.34</v>
      </c>
      <c r="H35" s="110">
        <v>0.33035714285714285</v>
      </c>
      <c r="I35" s="110">
        <v>0.37019230769230771</v>
      </c>
      <c r="J35" s="110">
        <v>0.4</v>
      </c>
      <c r="K35" s="110">
        <v>0.4017857142857143</v>
      </c>
      <c r="L35" s="110">
        <v>0.54351687388987568</v>
      </c>
      <c r="M35" s="110">
        <v>0.56000000000000005</v>
      </c>
      <c r="N35" s="110">
        <v>0.54984894259818728</v>
      </c>
      <c r="O35" s="110">
        <v>0.37849162011173187</v>
      </c>
      <c r="P35" s="110">
        <v>0.38</v>
      </c>
      <c r="Q35" s="110">
        <v>0.38380513495720869</v>
      </c>
    </row>
    <row r="36" spans="2:17">
      <c r="B36" s="105" t="s">
        <v>179</v>
      </c>
      <c r="C36" s="110">
        <v>0.20701281186783546</v>
      </c>
      <c r="D36" s="110">
        <v>0.22</v>
      </c>
      <c r="E36" s="110">
        <v>0.22364864864864864</v>
      </c>
      <c r="F36" s="110">
        <v>0.25573770491803277</v>
      </c>
      <c r="G36" s="110">
        <v>0.3</v>
      </c>
      <c r="H36" s="110">
        <v>0.27529761904761907</v>
      </c>
      <c r="I36" s="110">
        <v>0.22596153846153846</v>
      </c>
      <c r="J36" s="110">
        <v>0.25</v>
      </c>
      <c r="K36" s="110">
        <v>0.21875</v>
      </c>
      <c r="L36" s="110">
        <v>0.22202486678507993</v>
      </c>
      <c r="M36" s="110">
        <v>0.22</v>
      </c>
      <c r="N36" s="110">
        <v>0.2175226586102719</v>
      </c>
      <c r="O36" s="110">
        <v>0.22171787709497207</v>
      </c>
      <c r="P36" s="110">
        <v>0.24</v>
      </c>
      <c r="Q36" s="110">
        <v>0.23337722185648452</v>
      </c>
    </row>
    <row r="37" spans="2:17">
      <c r="B37" s="105" t="s">
        <v>180</v>
      </c>
      <c r="C37" s="110">
        <v>0.7612946729602158</v>
      </c>
      <c r="D37" s="110">
        <v>0.75</v>
      </c>
      <c r="E37" s="110">
        <v>0.72635135135135132</v>
      </c>
      <c r="F37" s="110">
        <v>0.71147540983606561</v>
      </c>
      <c r="G37" s="110">
        <v>0.66</v>
      </c>
      <c r="H37" s="110">
        <v>0.68601190476190477</v>
      </c>
      <c r="I37" s="110">
        <v>0.75961538461538458</v>
      </c>
      <c r="J37" s="110">
        <v>0.74</v>
      </c>
      <c r="K37" s="110">
        <v>0.7678571428571429</v>
      </c>
      <c r="L37" s="110">
        <v>0.738898756660746</v>
      </c>
      <c r="M37" s="110">
        <v>0.73</v>
      </c>
      <c r="N37" s="110">
        <v>0.73111782477341392</v>
      </c>
      <c r="O37" s="110">
        <v>0.74615921787709494</v>
      </c>
      <c r="P37" s="110">
        <v>0.72</v>
      </c>
      <c r="Q37" s="110">
        <v>0.7215273206056616</v>
      </c>
    </row>
    <row r="38" spans="2:17">
      <c r="B38" s="105" t="s">
        <v>181</v>
      </c>
      <c r="C38" s="110">
        <v>3.1692515171948751E-2</v>
      </c>
      <c r="D38" s="110">
        <v>0.03</v>
      </c>
      <c r="E38" s="110">
        <v>0.05</v>
      </c>
      <c r="F38" s="110">
        <v>3.2786885245901641E-2</v>
      </c>
      <c r="G38" s="110">
        <v>0.04</v>
      </c>
      <c r="H38" s="110">
        <v>3.8690476190476192E-2</v>
      </c>
      <c r="I38" s="110">
        <v>1.4423076923076924E-2</v>
      </c>
      <c r="J38" s="110">
        <v>0.01</v>
      </c>
      <c r="K38" s="110">
        <v>1.3392857142857142E-2</v>
      </c>
      <c r="L38" s="110">
        <v>3.9076376554174071E-2</v>
      </c>
      <c r="M38" s="110">
        <v>0.05</v>
      </c>
      <c r="N38" s="110">
        <v>5.1359516616314202E-2</v>
      </c>
      <c r="O38" s="110">
        <v>3.2122905027932962E-2</v>
      </c>
      <c r="P38" s="110">
        <v>0.04</v>
      </c>
      <c r="Q38" s="110">
        <v>4.509545753785385E-2</v>
      </c>
    </row>
    <row r="39" spans="2:17">
      <c r="B39" s="64"/>
      <c r="C39" s="18"/>
      <c r="D39" s="18"/>
      <c r="E39" s="18"/>
      <c r="F39" s="18"/>
      <c r="G39" s="18"/>
      <c r="H39" s="18"/>
      <c r="I39" s="18"/>
      <c r="J39" s="18"/>
      <c r="K39" s="18"/>
      <c r="L39" s="18"/>
      <c r="M39" s="18"/>
      <c r="N39" s="18"/>
      <c r="O39" s="65"/>
      <c r="P39" s="5"/>
      <c r="Q39" s="5"/>
    </row>
    <row r="40" spans="2:17">
      <c r="B40" s="112" t="s">
        <v>383</v>
      </c>
      <c r="C40" s="525" t="s">
        <v>495</v>
      </c>
      <c r="D40" s="513"/>
      <c r="E40" s="513"/>
      <c r="F40" s="513"/>
      <c r="G40" s="513"/>
      <c r="H40" s="513"/>
      <c r="I40" s="513"/>
      <c r="J40" s="513"/>
      <c r="K40" s="513"/>
      <c r="L40" s="513"/>
      <c r="M40" s="513"/>
      <c r="N40" s="513"/>
      <c r="O40" s="513"/>
      <c r="P40" s="513"/>
      <c r="Q40" s="514"/>
    </row>
    <row r="41" spans="2:17">
      <c r="B41" s="112" t="s">
        <v>385</v>
      </c>
      <c r="C41" s="525" t="s">
        <v>358</v>
      </c>
      <c r="D41" s="513"/>
      <c r="E41" s="513"/>
      <c r="F41" s="513"/>
      <c r="G41" s="513"/>
      <c r="H41" s="513"/>
      <c r="I41" s="513"/>
      <c r="J41" s="513"/>
      <c r="K41" s="513"/>
      <c r="L41" s="513"/>
      <c r="M41" s="513"/>
      <c r="N41" s="513"/>
      <c r="O41" s="513"/>
      <c r="P41" s="513"/>
      <c r="Q41" s="514"/>
    </row>
    <row r="42" spans="2:17" ht="43.5" customHeight="1">
      <c r="B42" s="113" t="s">
        <v>387</v>
      </c>
      <c r="C42" s="508" t="s">
        <v>699</v>
      </c>
      <c r="D42" s="509"/>
      <c r="E42" s="509"/>
      <c r="F42" s="509"/>
      <c r="G42" s="509"/>
      <c r="H42" s="509"/>
      <c r="I42" s="509"/>
      <c r="J42" s="509"/>
      <c r="K42" s="509"/>
      <c r="L42" s="509"/>
      <c r="M42" s="509"/>
      <c r="N42" s="509"/>
      <c r="O42" s="509"/>
      <c r="P42" s="509"/>
      <c r="Q42" s="510"/>
    </row>
    <row r="43" spans="2:17">
      <c r="B43" s="66"/>
      <c r="C43" s="20"/>
      <c r="D43" s="20"/>
      <c r="E43" s="20"/>
      <c r="F43" s="20"/>
      <c r="G43" s="20"/>
      <c r="H43" s="20"/>
      <c r="I43" s="20"/>
      <c r="J43" s="20"/>
      <c r="K43" s="20"/>
      <c r="L43" s="20"/>
      <c r="M43" s="20"/>
      <c r="N43" s="20"/>
      <c r="O43" s="20"/>
      <c r="P43" s="20"/>
      <c r="Q43" s="20"/>
    </row>
    <row r="44" spans="2:17">
      <c r="B44" s="180" t="s">
        <v>496</v>
      </c>
      <c r="C44" s="20"/>
      <c r="D44" s="20"/>
      <c r="E44" s="20"/>
      <c r="F44" s="20"/>
      <c r="G44" s="20"/>
      <c r="H44" s="20"/>
      <c r="I44" s="20"/>
      <c r="J44" s="20"/>
      <c r="K44" s="20"/>
      <c r="L44" s="20"/>
      <c r="M44" s="20"/>
      <c r="N44" s="20"/>
      <c r="O44" s="20"/>
      <c r="P44" s="20"/>
      <c r="Q44" s="20"/>
    </row>
    <row r="45" spans="2:17">
      <c r="B45" s="18"/>
      <c r="C45" s="18"/>
      <c r="D45" s="18"/>
      <c r="E45" s="18"/>
      <c r="F45" s="18"/>
      <c r="G45" s="18"/>
      <c r="H45" s="18"/>
      <c r="I45" s="18"/>
      <c r="J45" s="18"/>
      <c r="K45" s="18"/>
      <c r="L45" s="18"/>
      <c r="M45" s="18"/>
      <c r="N45" s="18"/>
      <c r="O45" s="18"/>
      <c r="P45" s="18"/>
      <c r="Q45" s="18"/>
    </row>
    <row r="46" spans="2:17">
      <c r="B46" s="457" t="s">
        <v>188</v>
      </c>
      <c r="C46" s="458"/>
      <c r="D46" s="458"/>
      <c r="E46" s="458"/>
      <c r="F46" s="458"/>
      <c r="G46" s="458"/>
      <c r="H46" s="458"/>
      <c r="I46" s="458"/>
      <c r="J46" s="458"/>
      <c r="K46" s="458"/>
      <c r="L46" s="458"/>
      <c r="M46" s="458"/>
      <c r="N46" s="458"/>
      <c r="O46" s="458"/>
      <c r="P46" s="458"/>
      <c r="Q46" s="458"/>
    </row>
    <row r="47" spans="2:17">
      <c r="B47" s="453" t="s">
        <v>497</v>
      </c>
      <c r="C47" s="436" t="s">
        <v>330</v>
      </c>
      <c r="D47" s="437"/>
      <c r="E47" s="438"/>
      <c r="F47" s="436" t="s">
        <v>331</v>
      </c>
      <c r="G47" s="437"/>
      <c r="H47" s="438"/>
      <c r="I47" s="436" t="s">
        <v>332</v>
      </c>
      <c r="J47" s="437"/>
      <c r="K47" s="438"/>
      <c r="L47" s="436" t="s">
        <v>333</v>
      </c>
      <c r="M47" s="437"/>
      <c r="N47" s="438"/>
      <c r="O47" s="437" t="s">
        <v>158</v>
      </c>
      <c r="P47" s="437"/>
      <c r="Q47" s="438"/>
    </row>
    <row r="48" spans="2:17">
      <c r="B48" s="453"/>
      <c r="C48" s="84" t="s">
        <v>391</v>
      </c>
      <c r="D48" s="84" t="s">
        <v>392</v>
      </c>
      <c r="E48" s="85" t="s">
        <v>393</v>
      </c>
      <c r="F48" s="84" t="s">
        <v>391</v>
      </c>
      <c r="G48" s="84" t="s">
        <v>392</v>
      </c>
      <c r="H48" s="85" t="s">
        <v>393</v>
      </c>
      <c r="I48" s="84" t="s">
        <v>391</v>
      </c>
      <c r="J48" s="84" t="s">
        <v>392</v>
      </c>
      <c r="K48" s="85" t="s">
        <v>393</v>
      </c>
      <c r="L48" s="84" t="s">
        <v>391</v>
      </c>
      <c r="M48" s="84" t="s">
        <v>392</v>
      </c>
      <c r="N48" s="85" t="s">
        <v>393</v>
      </c>
      <c r="O48" s="84" t="s">
        <v>391</v>
      </c>
      <c r="P48" s="84" t="s">
        <v>392</v>
      </c>
      <c r="Q48" s="85" t="s">
        <v>393</v>
      </c>
    </row>
    <row r="49" spans="2:17">
      <c r="B49" s="525" t="s">
        <v>189</v>
      </c>
      <c r="C49" s="513"/>
      <c r="D49" s="513"/>
      <c r="E49" s="513"/>
      <c r="F49" s="513"/>
      <c r="G49" s="513"/>
      <c r="H49" s="513"/>
      <c r="I49" s="513"/>
      <c r="J49" s="513"/>
      <c r="K49" s="513"/>
      <c r="L49" s="513"/>
      <c r="M49" s="513"/>
      <c r="N49" s="513"/>
      <c r="O49" s="513"/>
      <c r="P49" s="513"/>
      <c r="Q49" s="514"/>
    </row>
    <row r="50" spans="2:17">
      <c r="B50" s="92" t="s">
        <v>190</v>
      </c>
      <c r="C50" s="129">
        <v>1012</v>
      </c>
      <c r="D50" s="127">
        <v>1055</v>
      </c>
      <c r="E50" s="127">
        <v>979</v>
      </c>
      <c r="F50" s="127">
        <v>415</v>
      </c>
      <c r="G50" s="127">
        <v>481</v>
      </c>
      <c r="H50" s="127">
        <v>466</v>
      </c>
      <c r="I50" s="127">
        <v>142</v>
      </c>
      <c r="J50" s="127">
        <v>151</v>
      </c>
      <c r="K50" s="127">
        <v>146</v>
      </c>
      <c r="L50" s="129">
        <v>242</v>
      </c>
      <c r="M50" s="127">
        <v>250</v>
      </c>
      <c r="N50" s="127">
        <v>278</v>
      </c>
      <c r="O50" s="129">
        <v>1811</v>
      </c>
      <c r="P50" s="127">
        <v>1937</v>
      </c>
      <c r="Q50" s="127">
        <v>1869</v>
      </c>
    </row>
    <row r="51" spans="2:17">
      <c r="B51" s="92" t="s">
        <v>191</v>
      </c>
      <c r="C51" s="129">
        <v>526</v>
      </c>
      <c r="D51" s="127">
        <v>546</v>
      </c>
      <c r="E51" s="127">
        <v>527</v>
      </c>
      <c r="F51" s="127">
        <v>236</v>
      </c>
      <c r="G51" s="127">
        <v>254</v>
      </c>
      <c r="H51" s="127">
        <v>238</v>
      </c>
      <c r="I51" s="127">
        <v>86</v>
      </c>
      <c r="J51" s="127">
        <v>101</v>
      </c>
      <c r="K51" s="127">
        <f>99+1</f>
        <v>100</v>
      </c>
      <c r="L51" s="129">
        <v>325</v>
      </c>
      <c r="M51" s="127">
        <v>347</v>
      </c>
      <c r="N51" s="127">
        <v>384</v>
      </c>
      <c r="O51" s="129">
        <v>1173</v>
      </c>
      <c r="P51" s="127">
        <v>1248</v>
      </c>
      <c r="Q51" s="127">
        <v>1249</v>
      </c>
    </row>
    <row r="52" spans="2:17">
      <c r="B52" s="525" t="s">
        <v>192</v>
      </c>
      <c r="C52" s="513"/>
      <c r="D52" s="513"/>
      <c r="E52" s="513"/>
      <c r="F52" s="513"/>
      <c r="G52" s="513"/>
      <c r="H52" s="513"/>
      <c r="I52" s="513"/>
      <c r="J52" s="513"/>
      <c r="K52" s="513"/>
      <c r="L52" s="513"/>
      <c r="M52" s="513"/>
      <c r="N52" s="513"/>
      <c r="O52" s="513"/>
      <c r="P52" s="513"/>
      <c r="Q52" s="514"/>
    </row>
    <row r="53" spans="2:17">
      <c r="B53" s="92" t="s">
        <v>190</v>
      </c>
      <c r="C53" s="92">
        <v>0</v>
      </c>
      <c r="D53" s="94">
        <v>0</v>
      </c>
      <c r="E53" s="94">
        <v>0</v>
      </c>
      <c r="F53" s="94">
        <v>0</v>
      </c>
      <c r="G53" s="94">
        <v>0</v>
      </c>
      <c r="H53" s="94">
        <v>0</v>
      </c>
      <c r="I53" s="94">
        <v>0</v>
      </c>
      <c r="J53" s="94">
        <v>0</v>
      </c>
      <c r="K53" s="94">
        <v>0</v>
      </c>
      <c r="L53" s="92">
        <v>38</v>
      </c>
      <c r="M53" s="94">
        <v>36</v>
      </c>
      <c r="N53" s="94">
        <v>38</v>
      </c>
      <c r="O53" s="92">
        <v>38</v>
      </c>
      <c r="P53" s="94">
        <v>36</v>
      </c>
      <c r="Q53" s="94">
        <v>38</v>
      </c>
    </row>
    <row r="54" spans="2:17">
      <c r="B54" s="92" t="s">
        <v>191</v>
      </c>
      <c r="C54" s="92">
        <v>0</v>
      </c>
      <c r="D54" s="94">
        <v>0</v>
      </c>
      <c r="E54" s="94">
        <v>0</v>
      </c>
      <c r="F54" s="94">
        <v>0</v>
      </c>
      <c r="G54" s="94">
        <v>0</v>
      </c>
      <c r="H54" s="94">
        <v>0</v>
      </c>
      <c r="I54" s="94">
        <v>0</v>
      </c>
      <c r="J54" s="94">
        <v>0</v>
      </c>
      <c r="K54" s="94">
        <v>0</v>
      </c>
      <c r="L54" s="92">
        <v>6</v>
      </c>
      <c r="M54" s="94">
        <v>7</v>
      </c>
      <c r="N54" s="94">
        <v>9</v>
      </c>
      <c r="O54" s="92">
        <v>6</v>
      </c>
      <c r="P54" s="94">
        <v>7</v>
      </c>
      <c r="Q54" s="94">
        <v>9</v>
      </c>
    </row>
    <row r="55" spans="2:17">
      <c r="B55" s="525" t="s">
        <v>193</v>
      </c>
      <c r="C55" s="513"/>
      <c r="D55" s="513"/>
      <c r="E55" s="513"/>
      <c r="F55" s="513"/>
      <c r="G55" s="513"/>
      <c r="H55" s="513"/>
      <c r="I55" s="513"/>
      <c r="J55" s="513"/>
      <c r="K55" s="513"/>
      <c r="L55" s="513"/>
      <c r="M55" s="513"/>
      <c r="N55" s="513"/>
      <c r="O55" s="513"/>
      <c r="P55" s="513"/>
      <c r="Q55" s="514"/>
    </row>
    <row r="56" spans="2:17">
      <c r="B56" s="92" t="s">
        <v>190</v>
      </c>
      <c r="C56" s="92">
        <v>42</v>
      </c>
      <c r="D56" s="94">
        <v>54</v>
      </c>
      <c r="E56" s="94">
        <v>65</v>
      </c>
      <c r="F56" s="94">
        <v>0</v>
      </c>
      <c r="G56" s="94">
        <v>0</v>
      </c>
      <c r="H56" s="94">
        <v>0</v>
      </c>
      <c r="I56" s="94">
        <v>0</v>
      </c>
      <c r="J56" s="94">
        <v>0</v>
      </c>
      <c r="K56" s="94">
        <v>0</v>
      </c>
      <c r="L56" s="92">
        <v>7</v>
      </c>
      <c r="M56" s="94">
        <v>11</v>
      </c>
      <c r="N56" s="94">
        <v>10</v>
      </c>
      <c r="O56" s="92">
        <v>49</v>
      </c>
      <c r="P56" s="94">
        <v>65</v>
      </c>
      <c r="Q56" s="94">
        <v>75</v>
      </c>
    </row>
    <row r="57" spans="2:17">
      <c r="B57" s="92" t="s">
        <v>191</v>
      </c>
      <c r="C57" s="92">
        <v>21</v>
      </c>
      <c r="D57" s="94">
        <v>32</v>
      </c>
      <c r="E57" s="94">
        <v>30</v>
      </c>
      <c r="F57" s="94">
        <v>0</v>
      </c>
      <c r="G57" s="94">
        <v>0</v>
      </c>
      <c r="H57" s="94">
        <v>0</v>
      </c>
      <c r="I57" s="94">
        <v>0</v>
      </c>
      <c r="J57" s="94">
        <v>0</v>
      </c>
      <c r="K57" s="94">
        <v>0</v>
      </c>
      <c r="L57" s="92">
        <v>17</v>
      </c>
      <c r="M57" s="94">
        <v>18</v>
      </c>
      <c r="N57" s="94">
        <v>9</v>
      </c>
      <c r="O57" s="92">
        <v>38</v>
      </c>
      <c r="P57" s="94">
        <v>50</v>
      </c>
      <c r="Q57" s="94">
        <v>39</v>
      </c>
    </row>
    <row r="58" spans="2:17">
      <c r="B58" s="525" t="s">
        <v>194</v>
      </c>
      <c r="C58" s="513"/>
      <c r="D58" s="513"/>
      <c r="E58" s="513"/>
      <c r="F58" s="513"/>
      <c r="G58" s="513"/>
      <c r="H58" s="513"/>
      <c r="I58" s="513"/>
      <c r="J58" s="513"/>
      <c r="K58" s="513"/>
      <c r="L58" s="513"/>
      <c r="M58" s="513"/>
      <c r="N58" s="513"/>
      <c r="O58" s="513"/>
      <c r="P58" s="513"/>
      <c r="Q58" s="514"/>
    </row>
    <row r="59" spans="2:17">
      <c r="B59" s="92" t="s">
        <v>190</v>
      </c>
      <c r="C59" s="92">
        <v>0</v>
      </c>
      <c r="D59" s="94">
        <v>0</v>
      </c>
      <c r="E59" s="94">
        <v>0</v>
      </c>
      <c r="F59" s="94">
        <v>0</v>
      </c>
      <c r="G59" s="94">
        <v>0</v>
      </c>
      <c r="H59" s="94">
        <v>0</v>
      </c>
      <c r="I59" s="94">
        <v>0</v>
      </c>
      <c r="J59" s="94">
        <v>0</v>
      </c>
      <c r="K59" s="94">
        <v>0</v>
      </c>
      <c r="L59" s="92">
        <v>5</v>
      </c>
      <c r="M59" s="94">
        <v>7</v>
      </c>
      <c r="N59" s="94">
        <v>9</v>
      </c>
      <c r="O59" s="92">
        <v>5</v>
      </c>
      <c r="P59" s="94">
        <v>7</v>
      </c>
      <c r="Q59" s="94">
        <v>9</v>
      </c>
    </row>
    <row r="60" spans="2:17">
      <c r="B60" s="92" t="s">
        <v>191</v>
      </c>
      <c r="C60" s="92">
        <v>0</v>
      </c>
      <c r="D60" s="94">
        <v>0</v>
      </c>
      <c r="E60" s="94">
        <v>0</v>
      </c>
      <c r="F60" s="94">
        <v>0</v>
      </c>
      <c r="G60" s="94">
        <v>0</v>
      </c>
      <c r="H60" s="94">
        <v>0</v>
      </c>
      <c r="I60" s="94">
        <v>0</v>
      </c>
      <c r="J60" s="94">
        <v>0</v>
      </c>
      <c r="K60" s="94">
        <v>0</v>
      </c>
      <c r="L60" s="92">
        <v>3</v>
      </c>
      <c r="M60" s="94">
        <v>5</v>
      </c>
      <c r="N60" s="94">
        <v>6</v>
      </c>
      <c r="O60" s="92">
        <v>3</v>
      </c>
      <c r="P60" s="94">
        <v>5</v>
      </c>
      <c r="Q60" s="94">
        <v>6</v>
      </c>
    </row>
    <row r="61" spans="2:17">
      <c r="B61" s="17"/>
      <c r="C61" s="17"/>
      <c r="D61" s="5"/>
      <c r="E61" s="5"/>
      <c r="F61" s="18"/>
      <c r="G61" s="5"/>
      <c r="H61" s="5"/>
      <c r="I61" s="18"/>
      <c r="J61" s="5"/>
      <c r="K61" s="5"/>
      <c r="L61" s="17"/>
      <c r="M61" s="5"/>
      <c r="N61" s="5"/>
      <c r="O61" s="17"/>
      <c r="P61" s="5"/>
      <c r="Q61" s="5"/>
    </row>
    <row r="62" spans="2:17">
      <c r="B62" s="180" t="s">
        <v>498</v>
      </c>
      <c r="C62" s="195"/>
      <c r="D62" s="195"/>
      <c r="E62" s="195"/>
      <c r="F62" s="195"/>
      <c r="G62" s="195"/>
      <c r="H62" s="195"/>
      <c r="I62" s="195"/>
      <c r="J62" s="195"/>
      <c r="K62" s="195"/>
      <c r="L62" s="195"/>
      <c r="M62" s="195"/>
      <c r="N62" s="195"/>
      <c r="O62" s="195"/>
      <c r="P62" s="195"/>
      <c r="Q62" s="195"/>
    </row>
    <row r="63" spans="2:17">
      <c r="B63" s="210" t="s">
        <v>24</v>
      </c>
      <c r="C63" s="436" t="s">
        <v>330</v>
      </c>
      <c r="D63" s="437"/>
      <c r="E63" s="438"/>
      <c r="F63" s="436" t="s">
        <v>331</v>
      </c>
      <c r="G63" s="437"/>
      <c r="H63" s="438"/>
      <c r="I63" s="436" t="s">
        <v>332</v>
      </c>
      <c r="J63" s="437"/>
      <c r="K63" s="438"/>
      <c r="L63" s="436" t="s">
        <v>333</v>
      </c>
      <c r="M63" s="437"/>
      <c r="N63" s="438"/>
      <c r="O63" s="437" t="s">
        <v>158</v>
      </c>
      <c r="P63" s="437"/>
      <c r="Q63" s="438"/>
    </row>
    <row r="64" spans="2:17" ht="28.5" customHeight="1">
      <c r="B64" s="115" t="s">
        <v>499</v>
      </c>
      <c r="C64" s="492">
        <v>0.96</v>
      </c>
      <c r="D64" s="493"/>
      <c r="E64" s="494"/>
      <c r="F64" s="488">
        <v>0.92</v>
      </c>
      <c r="G64" s="489"/>
      <c r="H64" s="490"/>
      <c r="I64" s="488">
        <v>1</v>
      </c>
      <c r="J64" s="489"/>
      <c r="K64" s="490"/>
      <c r="L64" s="488">
        <v>1</v>
      </c>
      <c r="M64" s="489"/>
      <c r="N64" s="490"/>
      <c r="O64" s="502">
        <v>0.96</v>
      </c>
      <c r="P64" s="503"/>
      <c r="Q64" s="504"/>
    </row>
    <row r="65" spans="2:17" ht="29.25" customHeight="1">
      <c r="B65" s="116" t="s">
        <v>500</v>
      </c>
      <c r="C65" s="485">
        <v>0.09</v>
      </c>
      <c r="D65" s="486"/>
      <c r="E65" s="487"/>
      <c r="F65" s="488">
        <v>0.24</v>
      </c>
      <c r="G65" s="489"/>
      <c r="H65" s="490"/>
      <c r="I65" s="488">
        <v>0.74</v>
      </c>
      <c r="J65" s="489"/>
      <c r="K65" s="490"/>
      <c r="L65" s="488">
        <v>0.63</v>
      </c>
      <c r="M65" s="489"/>
      <c r="N65" s="490"/>
      <c r="O65" s="488">
        <v>0.28000000000000003</v>
      </c>
      <c r="P65" s="489"/>
      <c r="Q65" s="490"/>
    </row>
    <row r="66" spans="2:17">
      <c r="B66" s="18"/>
      <c r="C66" s="18"/>
      <c r="D66" s="18"/>
      <c r="E66" s="18"/>
      <c r="F66" s="18"/>
      <c r="G66" s="18"/>
      <c r="H66" s="18"/>
      <c r="I66" s="18"/>
      <c r="J66" s="18"/>
      <c r="K66" s="18"/>
      <c r="L66" s="18"/>
      <c r="M66" s="18"/>
      <c r="N66" s="18"/>
      <c r="O66" s="18"/>
      <c r="P66" s="18"/>
      <c r="Q66" s="18"/>
    </row>
    <row r="67" spans="2:17">
      <c r="B67" s="92" t="s">
        <v>383</v>
      </c>
      <c r="C67" s="470" t="s">
        <v>501</v>
      </c>
      <c r="D67" s="470"/>
      <c r="E67" s="470"/>
      <c r="F67" s="470"/>
      <c r="G67" s="470"/>
      <c r="H67" s="470"/>
      <c r="I67" s="470"/>
      <c r="J67" s="470"/>
      <c r="K67" s="470"/>
      <c r="L67" s="470"/>
      <c r="M67" s="470"/>
      <c r="N67" s="470"/>
      <c r="O67" s="470"/>
      <c r="P67" s="470"/>
      <c r="Q67" s="470"/>
    </row>
    <row r="68" spans="2:17">
      <c r="B68" s="92" t="s">
        <v>385</v>
      </c>
      <c r="C68" s="470" t="s">
        <v>358</v>
      </c>
      <c r="D68" s="470"/>
      <c r="E68" s="470"/>
      <c r="F68" s="470"/>
      <c r="G68" s="470"/>
      <c r="H68" s="470"/>
      <c r="I68" s="470"/>
      <c r="J68" s="470"/>
      <c r="K68" s="470"/>
      <c r="L68" s="470"/>
      <c r="M68" s="470"/>
      <c r="N68" s="470"/>
      <c r="O68" s="470"/>
      <c r="P68" s="470"/>
      <c r="Q68" s="470"/>
    </row>
    <row r="69" spans="2:17" ht="36.75" customHeight="1">
      <c r="B69" s="136" t="s">
        <v>387</v>
      </c>
      <c r="C69" s="498" t="s">
        <v>502</v>
      </c>
      <c r="D69" s="498"/>
      <c r="E69" s="498"/>
      <c r="F69" s="498"/>
      <c r="G69" s="498"/>
      <c r="H69" s="498"/>
      <c r="I69" s="498"/>
      <c r="J69" s="498"/>
      <c r="K69" s="498"/>
      <c r="L69" s="498"/>
      <c r="M69" s="498"/>
      <c r="N69" s="498"/>
      <c r="O69" s="498"/>
      <c r="P69" s="498"/>
      <c r="Q69" s="498"/>
    </row>
    <row r="70" spans="2:17">
      <c r="B70" s="17"/>
      <c r="C70" s="19"/>
      <c r="D70" s="19"/>
      <c r="E70" s="19"/>
      <c r="F70" s="19"/>
      <c r="G70" s="19"/>
      <c r="H70" s="19"/>
      <c r="I70" s="19"/>
      <c r="J70" s="19"/>
      <c r="K70" s="19"/>
      <c r="L70" s="19"/>
      <c r="M70" s="19"/>
      <c r="N70" s="19"/>
      <c r="O70" s="19"/>
      <c r="P70" s="19"/>
      <c r="Q70" s="19"/>
    </row>
    <row r="71" spans="2:17">
      <c r="B71" s="457" t="s">
        <v>503</v>
      </c>
      <c r="C71" s="458"/>
      <c r="D71" s="458"/>
      <c r="E71" s="458"/>
      <c r="F71" s="458"/>
      <c r="G71" s="458"/>
      <c r="H71" s="458"/>
      <c r="I71" s="458"/>
      <c r="J71" s="458"/>
      <c r="K71" s="458"/>
      <c r="L71" s="458"/>
      <c r="M71" s="458"/>
      <c r="N71" s="458"/>
      <c r="O71" s="458"/>
      <c r="P71" s="458"/>
      <c r="Q71" s="458"/>
    </row>
    <row r="72" spans="2:17">
      <c r="B72" s="210" t="s">
        <v>24</v>
      </c>
      <c r="C72" s="436" t="s">
        <v>330</v>
      </c>
      <c r="D72" s="437"/>
      <c r="E72" s="438"/>
      <c r="F72" s="436" t="s">
        <v>331</v>
      </c>
      <c r="G72" s="437"/>
      <c r="H72" s="438"/>
      <c r="I72" s="436" t="s">
        <v>332</v>
      </c>
      <c r="J72" s="437"/>
      <c r="K72" s="438"/>
      <c r="L72" s="436" t="s">
        <v>333</v>
      </c>
      <c r="M72" s="437"/>
      <c r="N72" s="438"/>
      <c r="O72" s="437" t="s">
        <v>158</v>
      </c>
      <c r="P72" s="437"/>
      <c r="Q72" s="438"/>
    </row>
    <row r="73" spans="2:17">
      <c r="B73" s="203" t="s">
        <v>199</v>
      </c>
      <c r="C73" s="473">
        <v>0.01</v>
      </c>
      <c r="D73" s="474"/>
      <c r="E73" s="475"/>
      <c r="F73" s="473">
        <v>0.02</v>
      </c>
      <c r="G73" s="474"/>
      <c r="H73" s="475"/>
      <c r="I73" s="473">
        <v>0</v>
      </c>
      <c r="J73" s="474"/>
      <c r="K73" s="475"/>
      <c r="L73" s="499">
        <v>0.01</v>
      </c>
      <c r="M73" s="500"/>
      <c r="N73" s="501"/>
      <c r="O73" s="473">
        <v>0.01</v>
      </c>
      <c r="P73" s="474"/>
      <c r="Q73" s="475"/>
    </row>
    <row r="74" spans="2:17">
      <c r="B74" s="203" t="s">
        <v>200</v>
      </c>
      <c r="C74" s="476">
        <v>0.91</v>
      </c>
      <c r="D74" s="477"/>
      <c r="E74" s="478"/>
      <c r="F74" s="476">
        <v>0.93</v>
      </c>
      <c r="G74" s="477"/>
      <c r="H74" s="478"/>
      <c r="I74" s="476">
        <v>1</v>
      </c>
      <c r="J74" s="477"/>
      <c r="K74" s="478"/>
      <c r="L74" s="479">
        <v>0.92</v>
      </c>
      <c r="M74" s="480"/>
      <c r="N74" s="481"/>
      <c r="O74" s="479">
        <v>0.92</v>
      </c>
      <c r="P74" s="480"/>
      <c r="Q74" s="481"/>
    </row>
    <row r="75" spans="2:17">
      <c r="B75" s="203" t="s">
        <v>504</v>
      </c>
      <c r="C75" s="476">
        <v>0.04</v>
      </c>
      <c r="D75" s="477"/>
      <c r="E75" s="478"/>
      <c r="F75" s="476">
        <v>0.02</v>
      </c>
      <c r="G75" s="477"/>
      <c r="H75" s="478"/>
      <c r="I75" s="476">
        <v>0</v>
      </c>
      <c r="J75" s="477"/>
      <c r="K75" s="478"/>
      <c r="L75" s="479">
        <v>0.02</v>
      </c>
      <c r="M75" s="480"/>
      <c r="N75" s="481"/>
      <c r="O75" s="479">
        <v>0.03</v>
      </c>
      <c r="P75" s="480"/>
      <c r="Q75" s="481"/>
    </row>
    <row r="76" spans="2:17">
      <c r="B76" s="18"/>
      <c r="C76" s="18"/>
      <c r="D76" s="18"/>
      <c r="E76" s="18"/>
      <c r="F76" s="18"/>
      <c r="G76" s="18"/>
      <c r="H76" s="18"/>
      <c r="I76" s="18"/>
      <c r="J76" s="18"/>
      <c r="K76" s="18"/>
      <c r="L76" s="18"/>
      <c r="M76" s="18"/>
      <c r="N76" s="18"/>
      <c r="O76" s="18"/>
      <c r="P76" s="18"/>
      <c r="Q76" s="18"/>
    </row>
    <row r="77" spans="2:17" ht="14.45" customHeight="1">
      <c r="B77" s="136" t="s">
        <v>383</v>
      </c>
      <c r="C77" s="505" t="s">
        <v>501</v>
      </c>
      <c r="D77" s="505"/>
      <c r="E77" s="505"/>
      <c r="F77" s="505"/>
      <c r="G77" s="505"/>
      <c r="H77" s="505"/>
      <c r="I77" s="505"/>
      <c r="J77" s="505"/>
      <c r="K77" s="505"/>
      <c r="L77" s="505"/>
      <c r="M77" s="505"/>
      <c r="N77" s="505"/>
      <c r="O77" s="505"/>
      <c r="P77" s="505"/>
      <c r="Q77" s="505"/>
    </row>
    <row r="78" spans="2:17">
      <c r="B78" s="136" t="s">
        <v>385</v>
      </c>
      <c r="C78" s="506" t="s">
        <v>358</v>
      </c>
      <c r="D78" s="506"/>
      <c r="E78" s="506"/>
      <c r="F78" s="506"/>
      <c r="G78" s="506"/>
      <c r="H78" s="506"/>
      <c r="I78" s="506"/>
      <c r="J78" s="506"/>
      <c r="K78" s="506"/>
      <c r="L78" s="506"/>
      <c r="M78" s="506"/>
      <c r="N78" s="506"/>
      <c r="O78" s="506"/>
      <c r="P78" s="506"/>
      <c r="Q78" s="506"/>
    </row>
    <row r="79" spans="2:17" ht="37.5" customHeight="1">
      <c r="B79" s="136" t="s">
        <v>387</v>
      </c>
      <c r="C79" s="507" t="s">
        <v>505</v>
      </c>
      <c r="D79" s="507"/>
      <c r="E79" s="507"/>
      <c r="F79" s="507"/>
      <c r="G79" s="507"/>
      <c r="H79" s="507"/>
      <c r="I79" s="507"/>
      <c r="J79" s="507"/>
      <c r="K79" s="507"/>
      <c r="L79" s="507"/>
      <c r="M79" s="507"/>
      <c r="N79" s="507"/>
      <c r="O79" s="507"/>
      <c r="P79" s="507"/>
      <c r="Q79" s="507"/>
    </row>
    <row r="80" spans="2:17">
      <c r="B80" s="18"/>
      <c r="C80" s="18"/>
      <c r="D80" s="18"/>
      <c r="E80" s="18"/>
      <c r="F80" s="18"/>
      <c r="G80" s="18"/>
      <c r="H80" s="18"/>
      <c r="I80" s="18"/>
      <c r="J80" s="18"/>
      <c r="K80" s="18"/>
      <c r="L80" s="18"/>
      <c r="M80" s="18"/>
      <c r="N80" s="18"/>
      <c r="O80" s="18"/>
      <c r="P80" s="18"/>
      <c r="Q80" s="18"/>
    </row>
    <row r="81" spans="2:17">
      <c r="B81" s="180" t="s">
        <v>506</v>
      </c>
      <c r="C81" s="18"/>
      <c r="D81" s="18"/>
      <c r="E81" s="18"/>
      <c r="F81" s="18"/>
      <c r="G81" s="18"/>
      <c r="H81" s="18"/>
      <c r="I81" s="18"/>
      <c r="J81" s="18"/>
      <c r="K81" s="18"/>
      <c r="L81" s="18"/>
      <c r="M81" s="18"/>
      <c r="N81" s="18"/>
      <c r="O81" s="18"/>
      <c r="P81" s="18"/>
      <c r="Q81" s="18"/>
    </row>
    <row r="82" spans="2:17">
      <c r="B82" s="4"/>
      <c r="C82" s="18"/>
      <c r="D82" s="18"/>
      <c r="E82" s="18"/>
      <c r="F82" s="18"/>
      <c r="G82" s="18"/>
      <c r="H82" s="18"/>
      <c r="I82" s="18"/>
      <c r="J82" s="18"/>
      <c r="K82" s="18"/>
      <c r="L82" s="18"/>
      <c r="M82" s="18"/>
      <c r="N82" s="18"/>
      <c r="O82" s="18"/>
      <c r="P82" s="18"/>
      <c r="Q82" s="18"/>
    </row>
    <row r="83" spans="2:17">
      <c r="B83" s="457" t="s">
        <v>201</v>
      </c>
      <c r="C83" s="458"/>
      <c r="D83" s="458"/>
      <c r="E83" s="458"/>
      <c r="F83" s="458"/>
      <c r="G83" s="458"/>
      <c r="H83" s="458"/>
      <c r="I83" s="458"/>
      <c r="J83" s="458"/>
      <c r="K83" s="458"/>
      <c r="L83" s="458"/>
      <c r="M83" s="458"/>
      <c r="N83" s="458"/>
      <c r="O83" s="458"/>
      <c r="P83" s="458"/>
      <c r="Q83" s="458"/>
    </row>
    <row r="84" spans="2:17">
      <c r="B84" s="453" t="s">
        <v>24</v>
      </c>
      <c r="C84" s="436" t="s">
        <v>330</v>
      </c>
      <c r="D84" s="437"/>
      <c r="E84" s="438"/>
      <c r="F84" s="436" t="s">
        <v>331</v>
      </c>
      <c r="G84" s="437"/>
      <c r="H84" s="438"/>
      <c r="I84" s="436" t="s">
        <v>332</v>
      </c>
      <c r="J84" s="437"/>
      <c r="K84" s="438"/>
      <c r="L84" s="436" t="s">
        <v>333</v>
      </c>
      <c r="M84" s="437"/>
      <c r="N84" s="438"/>
      <c r="O84" s="437" t="s">
        <v>158</v>
      </c>
      <c r="P84" s="437"/>
      <c r="Q84" s="438"/>
    </row>
    <row r="85" spans="2:17">
      <c r="B85" s="453"/>
      <c r="C85" s="84" t="s">
        <v>391</v>
      </c>
      <c r="D85" s="84" t="s">
        <v>392</v>
      </c>
      <c r="E85" s="85" t="s">
        <v>393</v>
      </c>
      <c r="F85" s="84" t="s">
        <v>391</v>
      </c>
      <c r="G85" s="84" t="s">
        <v>392</v>
      </c>
      <c r="H85" s="85" t="s">
        <v>393</v>
      </c>
      <c r="I85" s="84" t="s">
        <v>391</v>
      </c>
      <c r="J85" s="84" t="s">
        <v>392</v>
      </c>
      <c r="K85" s="85" t="s">
        <v>393</v>
      </c>
      <c r="L85" s="84" t="s">
        <v>391</v>
      </c>
      <c r="M85" s="84" t="s">
        <v>392</v>
      </c>
      <c r="N85" s="85" t="s">
        <v>393</v>
      </c>
      <c r="O85" s="84" t="s">
        <v>391</v>
      </c>
      <c r="P85" s="84" t="s">
        <v>392</v>
      </c>
      <c r="Q85" s="85" t="s">
        <v>393</v>
      </c>
    </row>
    <row r="86" spans="2:17" ht="39">
      <c r="B86" s="372" t="s">
        <v>202</v>
      </c>
      <c r="C86" s="92" t="s">
        <v>507</v>
      </c>
      <c r="D86" s="92" t="s">
        <v>656</v>
      </c>
      <c r="E86" s="92" t="s">
        <v>657</v>
      </c>
      <c r="F86" s="92" t="s">
        <v>508</v>
      </c>
      <c r="G86" s="92" t="s">
        <v>658</v>
      </c>
      <c r="H86" s="92" t="s">
        <v>659</v>
      </c>
      <c r="I86" s="92">
        <v>7.3</v>
      </c>
      <c r="J86" s="92">
        <v>6.4</v>
      </c>
      <c r="K86" s="92">
        <v>6.9</v>
      </c>
      <c r="L86" s="97" t="s">
        <v>660</v>
      </c>
      <c r="M86" s="92" t="s">
        <v>661</v>
      </c>
      <c r="N86" s="92" t="s">
        <v>662</v>
      </c>
      <c r="O86" s="92" t="s">
        <v>509</v>
      </c>
      <c r="P86" s="92" t="s">
        <v>663</v>
      </c>
      <c r="Q86" s="92" t="s">
        <v>664</v>
      </c>
    </row>
    <row r="87" spans="2:17" ht="39" customHeight="1">
      <c r="B87" s="120" t="s">
        <v>510</v>
      </c>
      <c r="C87" s="119">
        <v>1</v>
      </c>
      <c r="D87" s="119">
        <v>1</v>
      </c>
      <c r="E87" s="119">
        <v>1</v>
      </c>
      <c r="F87" s="119">
        <v>1</v>
      </c>
      <c r="G87" s="118">
        <v>1</v>
      </c>
      <c r="H87" s="118">
        <v>1</v>
      </c>
      <c r="I87" s="119">
        <v>1</v>
      </c>
      <c r="J87" s="118">
        <v>1</v>
      </c>
      <c r="K87" s="118">
        <v>1</v>
      </c>
      <c r="L87" s="108">
        <v>0.6</v>
      </c>
      <c r="M87" s="118">
        <v>0.6</v>
      </c>
      <c r="N87" s="118">
        <v>0.6</v>
      </c>
      <c r="O87" s="108">
        <v>0.94444444444444442</v>
      </c>
      <c r="P87" s="118">
        <v>0.9</v>
      </c>
      <c r="Q87" s="118">
        <v>0.9</v>
      </c>
    </row>
    <row r="88" spans="2:17" ht="18.75" customHeight="1">
      <c r="B88" s="527" t="s">
        <v>511</v>
      </c>
      <c r="C88" s="527"/>
      <c r="D88" s="527"/>
      <c r="E88" s="527"/>
      <c r="F88" s="527"/>
      <c r="G88" s="527"/>
      <c r="H88" s="527"/>
      <c r="I88" s="527"/>
      <c r="J88" s="527"/>
      <c r="K88" s="527"/>
      <c r="L88" s="527"/>
      <c r="M88" s="527"/>
      <c r="N88" s="527"/>
      <c r="O88" s="527"/>
      <c r="P88" s="527"/>
      <c r="Q88" s="527"/>
    </row>
    <row r="89" spans="2:17">
      <c r="B89" s="103" t="s">
        <v>244</v>
      </c>
      <c r="C89" s="117">
        <v>1.355</v>
      </c>
      <c r="D89" s="117">
        <v>1.321</v>
      </c>
      <c r="E89" s="117">
        <v>1.5289921351854856</v>
      </c>
      <c r="F89" s="118">
        <v>2.5409999999999999</v>
      </c>
      <c r="G89" s="118">
        <v>2.2829999999999999</v>
      </c>
      <c r="H89" s="118">
        <v>2.0184645841661433</v>
      </c>
      <c r="I89" s="118">
        <v>1.5</v>
      </c>
      <c r="J89" s="118">
        <v>1.5</v>
      </c>
      <c r="K89" s="118">
        <v>1.4999858753072122</v>
      </c>
      <c r="L89" s="118">
        <v>2.036</v>
      </c>
      <c r="M89" s="118">
        <v>2.0179999999999998</v>
      </c>
      <c r="N89" s="118">
        <v>1.9560402522990996</v>
      </c>
      <c r="O89" s="118">
        <v>1.649</v>
      </c>
      <c r="P89" s="118">
        <v>1.6359999999999999</v>
      </c>
      <c r="Q89" s="118">
        <v>1.6658756525866163</v>
      </c>
    </row>
    <row r="90" spans="2:17">
      <c r="B90" s="103" t="s">
        <v>245</v>
      </c>
      <c r="C90" s="117">
        <v>1.355</v>
      </c>
      <c r="D90" s="117">
        <v>1.321</v>
      </c>
      <c r="E90" s="117">
        <v>1.5289921351854856</v>
      </c>
      <c r="F90" s="118">
        <v>2.5409999999999999</v>
      </c>
      <c r="G90" s="118">
        <v>2.2829999999999999</v>
      </c>
      <c r="H90" s="118">
        <v>2.0184645841661433</v>
      </c>
      <c r="I90" s="118">
        <v>1.5</v>
      </c>
      <c r="J90" s="118">
        <v>1.5</v>
      </c>
      <c r="K90" s="118">
        <v>1.4999858753072122</v>
      </c>
      <c r="L90" s="118">
        <v>2.036</v>
      </c>
      <c r="M90" s="118">
        <v>2.0179999999999998</v>
      </c>
      <c r="N90" s="118">
        <v>1.9560402522990996</v>
      </c>
      <c r="O90" s="118">
        <v>1.649</v>
      </c>
      <c r="P90" s="118">
        <v>1.6359999999999999</v>
      </c>
      <c r="Q90" s="118">
        <v>1.6658756525866163</v>
      </c>
    </row>
    <row r="91" spans="2:17">
      <c r="B91" s="63"/>
      <c r="C91" s="67"/>
      <c r="D91" s="68"/>
      <c r="E91" s="68"/>
      <c r="F91" s="67"/>
      <c r="G91" s="5"/>
      <c r="H91" s="5"/>
      <c r="I91" s="67"/>
      <c r="J91" s="5"/>
      <c r="K91" s="5"/>
      <c r="L91" s="69"/>
      <c r="M91" s="5"/>
      <c r="N91" s="5"/>
      <c r="O91" s="69"/>
      <c r="P91" s="5"/>
      <c r="Q91" s="5"/>
    </row>
    <row r="92" spans="2:17">
      <c r="B92" s="92" t="s">
        <v>383</v>
      </c>
      <c r="C92" s="528" t="s">
        <v>495</v>
      </c>
      <c r="D92" s="529"/>
      <c r="E92" s="529"/>
      <c r="F92" s="529"/>
      <c r="G92" s="529"/>
      <c r="H92" s="529"/>
      <c r="I92" s="529"/>
      <c r="J92" s="529"/>
      <c r="K92" s="529"/>
      <c r="L92" s="529"/>
      <c r="M92" s="529"/>
      <c r="N92" s="529"/>
      <c r="O92" s="529"/>
      <c r="P92" s="529"/>
      <c r="Q92" s="530"/>
    </row>
    <row r="93" spans="2:17">
      <c r="B93" s="92" t="s">
        <v>385</v>
      </c>
      <c r="C93" s="269" t="s">
        <v>358</v>
      </c>
      <c r="D93" s="269"/>
      <c r="E93" s="269"/>
      <c r="F93" s="269"/>
      <c r="G93" s="269"/>
      <c r="H93" s="269"/>
      <c r="I93" s="269"/>
      <c r="J93" s="269"/>
      <c r="K93" s="269"/>
      <c r="L93" s="269"/>
      <c r="M93" s="269"/>
      <c r="N93" s="269"/>
      <c r="O93" s="269"/>
      <c r="P93" s="269"/>
      <c r="Q93" s="269"/>
    </row>
    <row r="94" spans="2:17" ht="42.75" customHeight="1">
      <c r="B94" s="112" t="s">
        <v>387</v>
      </c>
      <c r="C94" s="531" t="s">
        <v>512</v>
      </c>
      <c r="D94" s="532"/>
      <c r="E94" s="532"/>
      <c r="F94" s="532"/>
      <c r="G94" s="532"/>
      <c r="H94" s="532"/>
      <c r="I94" s="532"/>
      <c r="J94" s="532"/>
      <c r="K94" s="532"/>
      <c r="L94" s="532"/>
      <c r="M94" s="532"/>
      <c r="N94" s="532"/>
      <c r="O94" s="532"/>
      <c r="P94" s="532"/>
      <c r="Q94" s="533"/>
    </row>
    <row r="95" spans="2:17">
      <c r="B95" s="76"/>
      <c r="C95" s="121"/>
      <c r="D95" s="122"/>
      <c r="E95" s="122"/>
      <c r="F95" s="122"/>
      <c r="G95" s="122"/>
      <c r="H95" s="122"/>
      <c r="I95" s="122"/>
      <c r="J95" s="122"/>
      <c r="K95" s="122"/>
      <c r="L95" s="122"/>
      <c r="M95" s="122"/>
      <c r="N95" s="122"/>
      <c r="O95" s="122"/>
      <c r="P95" s="122"/>
      <c r="Q95" s="122"/>
    </row>
    <row r="96" spans="2:17">
      <c r="B96" s="70"/>
      <c r="C96" s="71"/>
      <c r="D96" s="71"/>
      <c r="E96" s="71"/>
      <c r="F96" s="71"/>
      <c r="G96" s="71"/>
      <c r="H96" s="71"/>
      <c r="I96" s="71"/>
      <c r="J96" s="71"/>
      <c r="K96" s="71"/>
      <c r="L96" s="71"/>
      <c r="M96" s="71"/>
      <c r="N96" s="71"/>
      <c r="O96" s="72"/>
      <c r="P96" s="73"/>
      <c r="Q96" s="73"/>
    </row>
    <row r="97" spans="2:17">
      <c r="B97" s="457" t="s">
        <v>206</v>
      </c>
      <c r="C97" s="458"/>
      <c r="D97" s="458"/>
      <c r="E97" s="458"/>
      <c r="F97" s="458"/>
      <c r="G97" s="458"/>
      <c r="H97" s="458"/>
      <c r="I97" s="458"/>
      <c r="J97" s="458"/>
      <c r="K97" s="458"/>
      <c r="L97" s="458"/>
      <c r="M97" s="458"/>
      <c r="N97" s="458"/>
      <c r="O97" s="458"/>
      <c r="P97" s="458"/>
      <c r="Q97" s="458"/>
    </row>
    <row r="98" spans="2:17">
      <c r="B98" s="453" t="s">
        <v>24</v>
      </c>
      <c r="C98" s="436" t="s">
        <v>330</v>
      </c>
      <c r="D98" s="437"/>
      <c r="E98" s="438"/>
      <c r="F98" s="436" t="s">
        <v>331</v>
      </c>
      <c r="G98" s="437"/>
      <c r="H98" s="438"/>
      <c r="I98" s="436" t="s">
        <v>332</v>
      </c>
      <c r="J98" s="437"/>
      <c r="K98" s="438"/>
      <c r="L98" s="436" t="s">
        <v>333</v>
      </c>
      <c r="M98" s="437"/>
      <c r="N98" s="438"/>
      <c r="O98" s="437" t="s">
        <v>158</v>
      </c>
      <c r="P98" s="437"/>
      <c r="Q98" s="438"/>
    </row>
    <row r="99" spans="2:17">
      <c r="B99" s="453"/>
      <c r="C99" s="84" t="s">
        <v>391</v>
      </c>
      <c r="D99" s="84" t="s">
        <v>392</v>
      </c>
      <c r="E99" s="85" t="s">
        <v>393</v>
      </c>
      <c r="F99" s="84" t="s">
        <v>391</v>
      </c>
      <c r="G99" s="84" t="s">
        <v>392</v>
      </c>
      <c r="H99" s="85" t="s">
        <v>393</v>
      </c>
      <c r="I99" s="84" t="s">
        <v>391</v>
      </c>
      <c r="J99" s="84" t="s">
        <v>392</v>
      </c>
      <c r="K99" s="85" t="s">
        <v>393</v>
      </c>
      <c r="L99" s="84" t="s">
        <v>391</v>
      </c>
      <c r="M99" s="84" t="s">
        <v>392</v>
      </c>
      <c r="N99" s="85" t="s">
        <v>393</v>
      </c>
      <c r="O99" s="84" t="s">
        <v>391</v>
      </c>
      <c r="P99" s="84" t="s">
        <v>392</v>
      </c>
      <c r="Q99" s="85" t="s">
        <v>393</v>
      </c>
    </row>
    <row r="100" spans="2:17">
      <c r="B100" s="534" t="s">
        <v>513</v>
      </c>
      <c r="C100" s="534"/>
      <c r="D100" s="534"/>
      <c r="E100" s="534"/>
      <c r="F100" s="534"/>
      <c r="G100" s="534"/>
      <c r="H100" s="534"/>
      <c r="I100" s="534"/>
      <c r="J100" s="534"/>
      <c r="K100" s="534"/>
      <c r="L100" s="534"/>
      <c r="M100" s="534"/>
      <c r="N100" s="534"/>
      <c r="O100" s="534"/>
      <c r="P100" s="534"/>
      <c r="Q100" s="534"/>
    </row>
    <row r="101" spans="2:17">
      <c r="B101" s="105" t="s">
        <v>207</v>
      </c>
      <c r="C101" s="94">
        <v>258</v>
      </c>
      <c r="D101" s="94">
        <v>319</v>
      </c>
      <c r="E101" s="94">
        <v>291</v>
      </c>
      <c r="F101" s="94">
        <v>73</v>
      </c>
      <c r="G101" s="94">
        <v>169</v>
      </c>
      <c r="H101" s="94">
        <v>115</v>
      </c>
      <c r="I101" s="94">
        <v>20</v>
      </c>
      <c r="J101" s="94">
        <v>40</v>
      </c>
      <c r="K101" s="94">
        <v>11</v>
      </c>
      <c r="L101" s="94">
        <v>128</v>
      </c>
      <c r="M101" s="94">
        <v>95</v>
      </c>
      <c r="N101" s="94">
        <v>92</v>
      </c>
      <c r="O101" s="94">
        <v>479</v>
      </c>
      <c r="P101" s="94">
        <v>623</v>
      </c>
      <c r="Q101" s="94">
        <v>509</v>
      </c>
    </row>
    <row r="102" spans="2:17">
      <c r="B102" s="105" t="s">
        <v>208</v>
      </c>
      <c r="C102" s="110">
        <v>0.16</v>
      </c>
      <c r="D102" s="110">
        <v>0.19</v>
      </c>
      <c r="E102" s="110">
        <v>0.16762672811059909</v>
      </c>
      <c r="F102" s="110">
        <v>0.11</v>
      </c>
      <c r="G102" s="110">
        <v>0.24</v>
      </c>
      <c r="H102" s="110">
        <v>0.15436241610738255</v>
      </c>
      <c r="I102" s="110">
        <v>0.09</v>
      </c>
      <c r="J102" s="110">
        <v>0.17</v>
      </c>
      <c r="K102" s="110">
        <v>4.1984732824427481E-2</v>
      </c>
      <c r="L102" s="110">
        <v>0.21</v>
      </c>
      <c r="M102" s="111">
        <v>0.14000000000000001</v>
      </c>
      <c r="N102" s="111">
        <v>0.12921348314606743</v>
      </c>
      <c r="O102" s="110">
        <v>0.16</v>
      </c>
      <c r="P102" s="110">
        <v>0.19</v>
      </c>
      <c r="Q102" s="110">
        <v>0.14732272069464544</v>
      </c>
    </row>
    <row r="103" spans="2:17">
      <c r="B103" s="105" t="s">
        <v>209</v>
      </c>
      <c r="C103" s="94">
        <v>166</v>
      </c>
      <c r="D103" s="94">
        <v>189</v>
      </c>
      <c r="E103" s="94">
        <v>172</v>
      </c>
      <c r="F103" s="94">
        <v>40</v>
      </c>
      <c r="G103" s="94">
        <v>111</v>
      </c>
      <c r="H103" s="94">
        <v>68</v>
      </c>
      <c r="I103" s="94">
        <v>13</v>
      </c>
      <c r="J103" s="94">
        <v>19</v>
      </c>
      <c r="K103" s="94">
        <v>4</v>
      </c>
      <c r="L103" s="94">
        <v>63</v>
      </c>
      <c r="M103" s="94">
        <v>41</v>
      </c>
      <c r="N103" s="94">
        <v>47</v>
      </c>
      <c r="O103" s="94">
        <v>282</v>
      </c>
      <c r="P103" s="94">
        <v>360</v>
      </c>
      <c r="Q103" s="94">
        <v>291</v>
      </c>
    </row>
    <row r="104" spans="2:17">
      <c r="B104" s="105" t="s">
        <v>210</v>
      </c>
      <c r="C104" s="110">
        <v>0.16</v>
      </c>
      <c r="D104" s="110">
        <v>0.17</v>
      </c>
      <c r="E104" s="110">
        <v>0.15426008968609867</v>
      </c>
      <c r="F104" s="110">
        <v>0.1</v>
      </c>
      <c r="G104" s="110">
        <v>0.25</v>
      </c>
      <c r="H104" s="110">
        <v>0.13963039014373715</v>
      </c>
      <c r="I104" s="110">
        <v>0.08</v>
      </c>
      <c r="J104" s="110">
        <v>0.13</v>
      </c>
      <c r="K104" s="110">
        <v>2.6490066225165563E-2</v>
      </c>
      <c r="L104" s="110">
        <v>0.23</v>
      </c>
      <c r="M104" s="111">
        <v>0.14000000000000001</v>
      </c>
      <c r="N104" s="111">
        <v>0.14733542319749215</v>
      </c>
      <c r="O104" s="110">
        <v>0.15</v>
      </c>
      <c r="P104" s="110">
        <v>0.18</v>
      </c>
      <c r="Q104" s="110">
        <v>0.14044401544401544</v>
      </c>
    </row>
    <row r="105" spans="2:17">
      <c r="B105" s="105" t="s">
        <v>211</v>
      </c>
      <c r="C105" s="94">
        <v>92</v>
      </c>
      <c r="D105" s="94">
        <v>130</v>
      </c>
      <c r="E105" s="94">
        <v>119</v>
      </c>
      <c r="F105" s="94">
        <v>33</v>
      </c>
      <c r="G105" s="94">
        <v>58</v>
      </c>
      <c r="H105" s="94">
        <v>47</v>
      </c>
      <c r="I105" s="94">
        <v>7</v>
      </c>
      <c r="J105" s="94">
        <v>21</v>
      </c>
      <c r="K105" s="94">
        <v>7</v>
      </c>
      <c r="L105" s="94">
        <v>65</v>
      </c>
      <c r="M105" s="94">
        <v>54</v>
      </c>
      <c r="N105" s="94">
        <v>45</v>
      </c>
      <c r="O105" s="94">
        <v>197</v>
      </c>
      <c r="P105" s="94">
        <v>263</v>
      </c>
      <c r="Q105" s="94">
        <v>218</v>
      </c>
    </row>
    <row r="106" spans="2:17">
      <c r="B106" s="105" t="s">
        <v>212</v>
      </c>
      <c r="C106" s="110">
        <v>0.16</v>
      </c>
      <c r="D106" s="110">
        <v>0.23</v>
      </c>
      <c r="E106" s="110">
        <v>0.19162640901771336</v>
      </c>
      <c r="F106" s="110">
        <v>0.14000000000000001</v>
      </c>
      <c r="G106" s="110">
        <v>0.24</v>
      </c>
      <c r="H106" s="110">
        <v>0.18217054263565891</v>
      </c>
      <c r="I106" s="110">
        <v>7.0000000000000007E-2</v>
      </c>
      <c r="J106" s="110">
        <v>0.22</v>
      </c>
      <c r="K106" s="110">
        <v>1.7811704834605598E-2</v>
      </c>
      <c r="L106" s="110">
        <v>0.2</v>
      </c>
      <c r="M106" s="111">
        <v>0.15</v>
      </c>
      <c r="N106" s="111">
        <v>0.11450381679389313</v>
      </c>
      <c r="O106" s="110">
        <v>0.16</v>
      </c>
      <c r="P106" s="110">
        <v>0.21</v>
      </c>
      <c r="Q106" s="110">
        <v>0.15762834417932031</v>
      </c>
    </row>
    <row r="107" spans="2:17">
      <c r="B107" s="105" t="s">
        <v>213</v>
      </c>
      <c r="C107" s="94">
        <v>138</v>
      </c>
      <c r="D107" s="94">
        <v>200</v>
      </c>
      <c r="E107" s="94">
        <v>180</v>
      </c>
      <c r="F107" s="94">
        <v>46</v>
      </c>
      <c r="G107" s="94">
        <v>142</v>
      </c>
      <c r="H107" s="94">
        <v>80</v>
      </c>
      <c r="I107" s="94">
        <v>11</v>
      </c>
      <c r="J107" s="94">
        <v>24</v>
      </c>
      <c r="K107" s="94">
        <v>10</v>
      </c>
      <c r="L107" s="94">
        <v>49</v>
      </c>
      <c r="M107" s="94">
        <v>48</v>
      </c>
      <c r="N107" s="94">
        <v>51</v>
      </c>
      <c r="O107" s="94">
        <v>244</v>
      </c>
      <c r="P107" s="94">
        <v>414</v>
      </c>
      <c r="Q107" s="94">
        <v>321</v>
      </c>
    </row>
    <row r="108" spans="2:17">
      <c r="B108" s="105" t="s">
        <v>214</v>
      </c>
      <c r="C108" s="110">
        <v>0.43</v>
      </c>
      <c r="D108" s="110">
        <v>0.61</v>
      </c>
      <c r="E108" s="110">
        <v>0.50632911392405067</v>
      </c>
      <c r="F108" s="110">
        <v>0.28999999999999998</v>
      </c>
      <c r="G108" s="110">
        <v>0.77</v>
      </c>
      <c r="H108" s="110">
        <v>0.4</v>
      </c>
      <c r="I108" s="110">
        <v>0.15</v>
      </c>
      <c r="J108" s="110">
        <v>0.46</v>
      </c>
      <c r="K108" s="110">
        <v>0.18181818181818182</v>
      </c>
      <c r="L108" s="110">
        <v>0.42</v>
      </c>
      <c r="M108" s="111">
        <v>0.37</v>
      </c>
      <c r="N108" s="111">
        <v>0.36428571428571427</v>
      </c>
      <c r="O108" s="110">
        <v>0.37</v>
      </c>
      <c r="P108" s="110">
        <v>0.6</v>
      </c>
      <c r="Q108" s="110">
        <v>0.42771485676215854</v>
      </c>
    </row>
    <row r="109" spans="2:17">
      <c r="B109" s="105" t="s">
        <v>215</v>
      </c>
      <c r="C109" s="94">
        <v>114</v>
      </c>
      <c r="D109" s="94">
        <v>117</v>
      </c>
      <c r="E109" s="94">
        <v>109</v>
      </c>
      <c r="F109" s="94">
        <v>26</v>
      </c>
      <c r="G109" s="94">
        <v>27</v>
      </c>
      <c r="H109" s="94">
        <v>35</v>
      </c>
      <c r="I109" s="94">
        <v>9</v>
      </c>
      <c r="J109" s="94">
        <v>16</v>
      </c>
      <c r="K109" s="94">
        <v>1</v>
      </c>
      <c r="L109" s="94">
        <v>69</v>
      </c>
      <c r="M109" s="94">
        <v>44</v>
      </c>
      <c r="N109" s="94">
        <v>38</v>
      </c>
      <c r="O109" s="94">
        <v>218</v>
      </c>
      <c r="P109" s="94">
        <v>204</v>
      </c>
      <c r="Q109" s="94">
        <v>183</v>
      </c>
    </row>
    <row r="110" spans="2:17">
      <c r="B110" s="105" t="s">
        <v>216</v>
      </c>
      <c r="C110" s="110">
        <v>0.09</v>
      </c>
      <c r="D110" s="110">
        <v>0.25</v>
      </c>
      <c r="E110" s="110">
        <v>8.3015993907083016E-2</v>
      </c>
      <c r="F110" s="110">
        <v>0.06</v>
      </c>
      <c r="G110" s="110">
        <v>0.06</v>
      </c>
      <c r="H110" s="110">
        <v>6.7632850241545889E-2</v>
      </c>
      <c r="I110" s="110">
        <v>0.05</v>
      </c>
      <c r="J110" s="110">
        <v>0.09</v>
      </c>
      <c r="K110" s="110">
        <v>4.9019607843137254E-3</v>
      </c>
      <c r="L110" s="110">
        <v>0.16</v>
      </c>
      <c r="M110" s="111">
        <v>0.09</v>
      </c>
      <c r="N110" s="111">
        <v>7.2866730584851394E-2</v>
      </c>
      <c r="O110" s="110">
        <v>0.09</v>
      </c>
      <c r="P110" s="110">
        <v>0.08</v>
      </c>
      <c r="Q110" s="110">
        <v>7.1596244131455405E-2</v>
      </c>
    </row>
    <row r="111" spans="2:17">
      <c r="B111" s="105" t="s">
        <v>217</v>
      </c>
      <c r="C111" s="94">
        <v>6</v>
      </c>
      <c r="D111" s="94">
        <v>2</v>
      </c>
      <c r="E111" s="94">
        <v>2</v>
      </c>
      <c r="F111" s="94">
        <v>1</v>
      </c>
      <c r="G111" s="94">
        <v>0</v>
      </c>
      <c r="H111" s="94">
        <v>0</v>
      </c>
      <c r="I111" s="94">
        <v>0</v>
      </c>
      <c r="J111" s="94">
        <v>0</v>
      </c>
      <c r="K111" s="94">
        <v>0</v>
      </c>
      <c r="L111" s="94">
        <v>10</v>
      </c>
      <c r="M111" s="94">
        <v>3</v>
      </c>
      <c r="N111" s="94">
        <v>3</v>
      </c>
      <c r="O111" s="94">
        <v>17</v>
      </c>
      <c r="P111" s="94">
        <v>5</v>
      </c>
      <c r="Q111" s="94">
        <v>5</v>
      </c>
    </row>
    <row r="112" spans="2:17">
      <c r="B112" s="105" t="s">
        <v>218</v>
      </c>
      <c r="C112" s="110">
        <v>0.13</v>
      </c>
      <c r="D112" s="110">
        <v>0.04</v>
      </c>
      <c r="E112" s="110">
        <v>2.9629629629629631E-2</v>
      </c>
      <c r="F112" s="110">
        <v>0.05</v>
      </c>
      <c r="G112" s="110">
        <v>0</v>
      </c>
      <c r="H112" s="110">
        <v>0</v>
      </c>
      <c r="I112" s="110">
        <v>0</v>
      </c>
      <c r="J112" s="110">
        <v>0</v>
      </c>
      <c r="K112" s="110">
        <v>0</v>
      </c>
      <c r="L112" s="110">
        <v>0.24</v>
      </c>
      <c r="M112" s="111">
        <v>7.0000000000000007E-2</v>
      </c>
      <c r="N112" s="111">
        <v>5.9405940594059403E-2</v>
      </c>
      <c r="O112" s="110">
        <v>0.15</v>
      </c>
      <c r="P112" s="110">
        <v>0.04</v>
      </c>
      <c r="Q112" s="110">
        <v>3.3670033670033669E-2</v>
      </c>
    </row>
    <row r="113" spans="2:17">
      <c r="B113" s="535" t="s">
        <v>514</v>
      </c>
      <c r="C113" s="535"/>
      <c r="D113" s="535"/>
      <c r="E113" s="535"/>
      <c r="F113" s="535"/>
      <c r="G113" s="535"/>
      <c r="H113" s="535"/>
      <c r="I113" s="535"/>
      <c r="J113" s="535"/>
      <c r="K113" s="535"/>
      <c r="L113" s="535"/>
      <c r="M113" s="535"/>
      <c r="N113" s="535"/>
      <c r="O113" s="535"/>
      <c r="P113" s="535"/>
      <c r="Q113" s="535"/>
    </row>
    <row r="114" spans="2:17">
      <c r="B114" s="365" t="s">
        <v>515</v>
      </c>
      <c r="C114" s="92">
        <v>591</v>
      </c>
      <c r="D114" s="92">
        <v>644</v>
      </c>
      <c r="E114" s="92">
        <v>599</v>
      </c>
      <c r="F114" s="92">
        <v>201</v>
      </c>
      <c r="G114" s="92">
        <v>225</v>
      </c>
      <c r="H114" s="92">
        <v>183</v>
      </c>
      <c r="I114" s="92">
        <v>64</v>
      </c>
      <c r="J114" s="92">
        <v>69</v>
      </c>
      <c r="K114" s="92">
        <v>67</v>
      </c>
      <c r="L114" s="92">
        <v>91</v>
      </c>
      <c r="M114" s="92">
        <v>86</v>
      </c>
      <c r="N114" s="92">
        <v>96</v>
      </c>
      <c r="O114" s="92">
        <f>L114+I114+F114+C114</f>
        <v>947</v>
      </c>
      <c r="P114" s="92">
        <f>M114+J114+G114+D114</f>
        <v>1024</v>
      </c>
      <c r="Q114" s="92">
        <f>N114+K114+H114+E114</f>
        <v>945</v>
      </c>
    </row>
    <row r="115" spans="2:17" ht="20.45" customHeight="1">
      <c r="B115" s="482" t="s">
        <v>220</v>
      </c>
      <c r="C115" s="483"/>
      <c r="D115" s="483"/>
      <c r="E115" s="483"/>
      <c r="F115" s="483"/>
      <c r="G115" s="483"/>
      <c r="H115" s="483"/>
      <c r="I115" s="483"/>
      <c r="J115" s="483"/>
      <c r="K115" s="483"/>
      <c r="L115" s="483"/>
      <c r="M115" s="483"/>
      <c r="N115" s="483"/>
      <c r="O115" s="483"/>
      <c r="P115" s="483"/>
      <c r="Q115" s="484"/>
    </row>
    <row r="116" spans="2:17">
      <c r="B116" s="103" t="s">
        <v>221</v>
      </c>
      <c r="C116" s="123">
        <v>8.6999999999999993</v>
      </c>
      <c r="D116" s="123">
        <v>8.6999999999999993</v>
      </c>
      <c r="E116" s="123">
        <v>9.1</v>
      </c>
      <c r="F116" s="123">
        <v>9.3000000000000007</v>
      </c>
      <c r="G116" s="123">
        <v>8.4</v>
      </c>
      <c r="H116" s="123">
        <v>8.8000000000000007</v>
      </c>
      <c r="I116" s="123">
        <v>3</v>
      </c>
      <c r="J116" s="123">
        <v>3.6</v>
      </c>
      <c r="K116" s="123">
        <v>3.72</v>
      </c>
      <c r="L116" s="123">
        <v>5.2</v>
      </c>
      <c r="M116" s="123">
        <v>5.6</v>
      </c>
      <c r="N116" s="123">
        <v>4.8</v>
      </c>
      <c r="O116" s="123">
        <v>7.8</v>
      </c>
      <c r="P116" s="123">
        <v>7.8</v>
      </c>
      <c r="Q116" s="123">
        <v>8.02</v>
      </c>
    </row>
    <row r="117" spans="2:17">
      <c r="B117" s="103" t="s">
        <v>222</v>
      </c>
      <c r="C117" s="123">
        <v>7.8</v>
      </c>
      <c r="D117" s="123">
        <v>7.6</v>
      </c>
      <c r="E117" s="123">
        <v>8.3000000000000007</v>
      </c>
      <c r="F117" s="123">
        <v>8.1999999999999993</v>
      </c>
      <c r="G117" s="123">
        <v>8</v>
      </c>
      <c r="H117" s="123">
        <v>8.3000000000000007</v>
      </c>
      <c r="I117" s="123">
        <v>3</v>
      </c>
      <c r="J117" s="123">
        <v>3.2</v>
      </c>
      <c r="K117" s="123">
        <v>3.25</v>
      </c>
      <c r="L117" s="123">
        <v>5</v>
      </c>
      <c r="M117" s="123">
        <v>5.0999999999999996</v>
      </c>
      <c r="N117" s="123">
        <v>4.51</v>
      </c>
      <c r="O117" s="123">
        <v>6.7</v>
      </c>
      <c r="P117" s="123">
        <v>6.6</v>
      </c>
      <c r="Q117" s="123">
        <v>7.89</v>
      </c>
    </row>
    <row r="118" spans="2:17">
      <c r="B118" s="103" t="s">
        <v>516</v>
      </c>
      <c r="C118" s="123">
        <v>13.2</v>
      </c>
      <c r="D118" s="123">
        <v>11.1</v>
      </c>
      <c r="E118" s="123">
        <v>12.1</v>
      </c>
      <c r="F118" s="123">
        <v>14</v>
      </c>
      <c r="G118" s="123">
        <v>13.8</v>
      </c>
      <c r="H118" s="123">
        <v>16.2</v>
      </c>
      <c r="I118" s="123">
        <v>2</v>
      </c>
      <c r="J118" s="123">
        <v>3</v>
      </c>
      <c r="K118" s="123">
        <v>0</v>
      </c>
      <c r="L118" s="123">
        <v>18.8</v>
      </c>
      <c r="M118" s="123">
        <v>15.1</v>
      </c>
      <c r="N118" s="123">
        <v>12.81</v>
      </c>
      <c r="O118" s="123">
        <v>13.7</v>
      </c>
      <c r="P118" s="123">
        <v>12.2</v>
      </c>
      <c r="Q118" s="123">
        <v>13.08</v>
      </c>
    </row>
    <row r="119" spans="2:17">
      <c r="B119" s="103" t="s">
        <v>517</v>
      </c>
      <c r="C119" s="123">
        <v>8.4</v>
      </c>
      <c r="D119" s="123">
        <v>9.5</v>
      </c>
      <c r="E119" s="123">
        <v>10.8</v>
      </c>
      <c r="F119" s="123">
        <v>15.3</v>
      </c>
      <c r="G119" s="123">
        <v>16.3</v>
      </c>
      <c r="H119" s="123">
        <v>14.3</v>
      </c>
      <c r="I119" s="123">
        <v>11</v>
      </c>
      <c r="J119" s="123">
        <v>12</v>
      </c>
      <c r="K119" s="123">
        <v>13</v>
      </c>
      <c r="L119" s="123">
        <v>15.6</v>
      </c>
      <c r="M119" s="123">
        <v>14</v>
      </c>
      <c r="N119" s="123">
        <v>17.8</v>
      </c>
      <c r="O119" s="123">
        <v>12.3</v>
      </c>
      <c r="P119" s="123">
        <v>12</v>
      </c>
      <c r="Q119" s="123">
        <v>13.26</v>
      </c>
    </row>
    <row r="120" spans="2:17">
      <c r="B120" s="534" t="s">
        <v>225</v>
      </c>
      <c r="C120" s="534"/>
      <c r="D120" s="534"/>
      <c r="E120" s="534"/>
      <c r="F120" s="534"/>
      <c r="G120" s="534"/>
      <c r="H120" s="534"/>
      <c r="I120" s="534"/>
      <c r="J120" s="534"/>
      <c r="K120" s="534"/>
      <c r="L120" s="534"/>
      <c r="M120" s="534"/>
      <c r="N120" s="534"/>
      <c r="O120" s="534"/>
      <c r="P120" s="534"/>
      <c r="Q120" s="534"/>
    </row>
    <row r="121" spans="2:17">
      <c r="B121" s="105" t="s">
        <v>207</v>
      </c>
      <c r="C121" s="94">
        <v>198</v>
      </c>
      <c r="D121" s="94">
        <v>140</v>
      </c>
      <c r="E121" s="94">
        <v>238</v>
      </c>
      <c r="F121" s="94">
        <v>53</v>
      </c>
      <c r="G121" s="94">
        <v>69</v>
      </c>
      <c r="H121" s="94">
        <v>103</v>
      </c>
      <c r="I121" s="94">
        <v>26</v>
      </c>
      <c r="J121" s="94">
        <v>12</v>
      </c>
      <c r="K121" s="94">
        <v>16</v>
      </c>
      <c r="L121" s="94">
        <v>51</v>
      </c>
      <c r="M121" s="94">
        <v>50</v>
      </c>
      <c r="N121" s="94">
        <v>69</v>
      </c>
      <c r="O121" s="94">
        <v>328</v>
      </c>
      <c r="P121" s="94">
        <v>271</v>
      </c>
      <c r="Q121" s="94">
        <v>426</v>
      </c>
    </row>
    <row r="122" spans="2:17">
      <c r="B122" s="105" t="s">
        <v>208</v>
      </c>
      <c r="C122" s="110">
        <v>0.12</v>
      </c>
      <c r="D122" s="110">
        <v>0.09</v>
      </c>
      <c r="E122" s="110">
        <v>0.13709677419354838</v>
      </c>
      <c r="F122" s="110">
        <v>0.08</v>
      </c>
      <c r="G122" s="110">
        <v>0.1</v>
      </c>
      <c r="H122" s="110">
        <v>0.13825503355704699</v>
      </c>
      <c r="I122" s="110">
        <v>0.11</v>
      </c>
      <c r="J122" s="110">
        <v>0.05</v>
      </c>
      <c r="K122" s="110">
        <v>6.1068702290076333E-2</v>
      </c>
      <c r="L122" s="110">
        <v>0.09</v>
      </c>
      <c r="M122" s="111">
        <v>0.08</v>
      </c>
      <c r="N122" s="111">
        <v>9.6910112359550563E-2</v>
      </c>
      <c r="O122" s="110">
        <v>0.11</v>
      </c>
      <c r="P122" s="110">
        <v>0.08</v>
      </c>
      <c r="Q122" s="110">
        <v>0.12329956584659914</v>
      </c>
    </row>
    <row r="123" spans="2:17">
      <c r="B123" s="105" t="s">
        <v>209</v>
      </c>
      <c r="C123" s="94">
        <v>123</v>
      </c>
      <c r="D123" s="94">
        <v>90</v>
      </c>
      <c r="E123" s="94">
        <v>160</v>
      </c>
      <c r="F123" s="94">
        <v>31</v>
      </c>
      <c r="G123" s="94">
        <v>49</v>
      </c>
      <c r="H123" s="94">
        <v>64</v>
      </c>
      <c r="I123" s="94">
        <v>13</v>
      </c>
      <c r="J123" s="94">
        <v>5</v>
      </c>
      <c r="K123" s="94">
        <v>9</v>
      </c>
      <c r="L123" s="94">
        <v>17</v>
      </c>
      <c r="M123" s="94">
        <v>28</v>
      </c>
      <c r="N123" s="94">
        <v>31</v>
      </c>
      <c r="O123" s="94">
        <v>184</v>
      </c>
      <c r="P123" s="94">
        <v>172</v>
      </c>
      <c r="Q123" s="94">
        <v>264</v>
      </c>
    </row>
    <row r="124" spans="2:17">
      <c r="B124" s="105" t="s">
        <v>210</v>
      </c>
      <c r="C124" s="110">
        <v>0.12</v>
      </c>
      <c r="D124" s="110">
        <v>0.08</v>
      </c>
      <c r="E124" s="110">
        <v>0.14349775784753363</v>
      </c>
      <c r="F124" s="110">
        <v>0.08</v>
      </c>
      <c r="G124" s="110">
        <v>0.11</v>
      </c>
      <c r="H124" s="110">
        <v>0.13141683778234087</v>
      </c>
      <c r="I124" s="110">
        <v>0.08</v>
      </c>
      <c r="J124" s="110">
        <v>0.03</v>
      </c>
      <c r="K124" s="110">
        <v>5.9602649006622516E-2</v>
      </c>
      <c r="L124" s="110">
        <v>0.06</v>
      </c>
      <c r="M124" s="111">
        <v>0.09</v>
      </c>
      <c r="N124" s="111">
        <v>9.7178683385579931E-2</v>
      </c>
      <c r="O124" s="110">
        <v>0.1</v>
      </c>
      <c r="P124" s="110">
        <v>0.09</v>
      </c>
      <c r="Q124" s="110">
        <v>0.12741312741312741</v>
      </c>
    </row>
    <row r="125" spans="2:17">
      <c r="B125" s="105" t="s">
        <v>211</v>
      </c>
      <c r="C125" s="94">
        <v>75</v>
      </c>
      <c r="D125" s="94">
        <v>50</v>
      </c>
      <c r="E125" s="94">
        <v>78</v>
      </c>
      <c r="F125" s="94">
        <v>22</v>
      </c>
      <c r="G125" s="94">
        <v>20</v>
      </c>
      <c r="H125" s="94">
        <v>39</v>
      </c>
      <c r="I125" s="94">
        <v>13</v>
      </c>
      <c r="J125" s="94">
        <v>7</v>
      </c>
      <c r="K125" s="94">
        <v>7</v>
      </c>
      <c r="L125" s="94">
        <v>34</v>
      </c>
      <c r="M125" s="94">
        <v>22</v>
      </c>
      <c r="N125" s="94">
        <v>38</v>
      </c>
      <c r="O125" s="94">
        <v>144</v>
      </c>
      <c r="P125" s="94">
        <v>99</v>
      </c>
      <c r="Q125" s="94">
        <v>162</v>
      </c>
    </row>
    <row r="126" spans="2:17">
      <c r="B126" s="105" t="s">
        <v>212</v>
      </c>
      <c r="C126" s="110">
        <v>0.13</v>
      </c>
      <c r="D126" s="110">
        <v>0.09</v>
      </c>
      <c r="E126" s="110">
        <v>0.12560386473429952</v>
      </c>
      <c r="F126" s="110">
        <v>0.09</v>
      </c>
      <c r="G126" s="110">
        <v>0.08</v>
      </c>
      <c r="H126" s="110">
        <v>0.15116279069767441</v>
      </c>
      <c r="I126" s="110">
        <v>0.12</v>
      </c>
      <c r="J126" s="110">
        <v>7.0000000000000007E-2</v>
      </c>
      <c r="K126" s="110">
        <v>6.3063063063063057E-2</v>
      </c>
      <c r="L126" s="110">
        <v>0.1</v>
      </c>
      <c r="M126" s="111">
        <v>0.06</v>
      </c>
      <c r="N126" s="111">
        <v>9.6692111959287536E-2</v>
      </c>
      <c r="O126" s="110">
        <v>0.12</v>
      </c>
      <c r="P126" s="110">
        <v>0.08</v>
      </c>
      <c r="Q126" s="110">
        <v>0.11713665943600868</v>
      </c>
    </row>
    <row r="127" spans="2:17">
      <c r="B127" s="105" t="s">
        <v>213</v>
      </c>
      <c r="C127" s="94">
        <v>35</v>
      </c>
      <c r="D127" s="94">
        <v>44</v>
      </c>
      <c r="E127" s="94">
        <v>59</v>
      </c>
      <c r="F127" s="94">
        <v>12</v>
      </c>
      <c r="G127" s="94">
        <v>17</v>
      </c>
      <c r="H127" s="94">
        <v>29</v>
      </c>
      <c r="I127" s="94">
        <v>10</v>
      </c>
      <c r="J127" s="94">
        <v>3</v>
      </c>
      <c r="K127" s="94">
        <v>5</v>
      </c>
      <c r="L127" s="94">
        <v>17</v>
      </c>
      <c r="M127" s="94">
        <v>15</v>
      </c>
      <c r="N127" s="94">
        <v>15</v>
      </c>
      <c r="O127" s="94">
        <v>74</v>
      </c>
      <c r="P127" s="94">
        <v>79</v>
      </c>
      <c r="Q127" s="94">
        <v>108</v>
      </c>
    </row>
    <row r="128" spans="2:17">
      <c r="B128" s="105" t="s">
        <v>214</v>
      </c>
      <c r="C128" s="110">
        <v>0.11</v>
      </c>
      <c r="D128" s="110">
        <v>0.13</v>
      </c>
      <c r="E128" s="110">
        <v>0.16596343178621659</v>
      </c>
      <c r="F128" s="110">
        <v>0.08</v>
      </c>
      <c r="G128" s="110">
        <v>0.09</v>
      </c>
      <c r="H128" s="110">
        <v>0.14499999999999999</v>
      </c>
      <c r="I128" s="110">
        <v>0.14000000000000001</v>
      </c>
      <c r="J128" s="110">
        <v>0.06</v>
      </c>
      <c r="K128" s="110">
        <v>9.0909090909090912E-2</v>
      </c>
      <c r="L128" s="110">
        <v>0.15</v>
      </c>
      <c r="M128" s="111">
        <v>0.11</v>
      </c>
      <c r="N128" s="111">
        <v>0.10714285714285714</v>
      </c>
      <c r="O128" s="110">
        <v>0.11</v>
      </c>
      <c r="P128" s="110">
        <v>0.11</v>
      </c>
      <c r="Q128" s="110">
        <v>0.14390406395736177</v>
      </c>
    </row>
    <row r="129" spans="2:17">
      <c r="B129" s="105" t="s">
        <v>215</v>
      </c>
      <c r="C129" s="94">
        <v>158</v>
      </c>
      <c r="D129" s="94">
        <v>94</v>
      </c>
      <c r="E129" s="94">
        <v>172</v>
      </c>
      <c r="F129" s="94">
        <v>39</v>
      </c>
      <c r="G129" s="94">
        <v>52</v>
      </c>
      <c r="H129" s="94">
        <v>73</v>
      </c>
      <c r="I129" s="94">
        <v>16</v>
      </c>
      <c r="J129" s="94">
        <v>9</v>
      </c>
      <c r="K129" s="94">
        <v>11</v>
      </c>
      <c r="L129" s="94">
        <v>33</v>
      </c>
      <c r="M129" s="94">
        <v>34</v>
      </c>
      <c r="N129" s="94">
        <v>49</v>
      </c>
      <c r="O129" s="94">
        <v>246</v>
      </c>
      <c r="P129" s="94">
        <v>189</v>
      </c>
      <c r="Q129" s="94">
        <v>305</v>
      </c>
    </row>
    <row r="130" spans="2:17">
      <c r="B130" s="105" t="s">
        <v>216</v>
      </c>
      <c r="C130" s="110">
        <v>0.13</v>
      </c>
      <c r="D130" s="110">
        <v>7.0000000000000007E-2</v>
      </c>
      <c r="E130" s="110">
        <v>0.13099771515613101</v>
      </c>
      <c r="F130" s="110">
        <v>0.08</v>
      </c>
      <c r="G130" s="110">
        <v>0.11</v>
      </c>
      <c r="H130" s="110">
        <v>0.14106280193236714</v>
      </c>
      <c r="I130" s="110">
        <v>0.08</v>
      </c>
      <c r="J130" s="110">
        <v>0.05</v>
      </c>
      <c r="K130" s="110">
        <v>5.3921568627450983E-2</v>
      </c>
      <c r="L130" s="110">
        <v>0.08</v>
      </c>
      <c r="M130" s="111">
        <v>7.0000000000000007E-2</v>
      </c>
      <c r="N130" s="111">
        <v>9.3959731543624164E-2</v>
      </c>
      <c r="O130" s="110">
        <v>0.11</v>
      </c>
      <c r="P130" s="110">
        <v>0.08</v>
      </c>
      <c r="Q130" s="110">
        <v>0.11932707355242567</v>
      </c>
    </row>
    <row r="131" spans="2:17">
      <c r="B131" s="105" t="s">
        <v>217</v>
      </c>
      <c r="C131" s="94">
        <v>5</v>
      </c>
      <c r="D131" s="94">
        <v>2</v>
      </c>
      <c r="E131" s="94">
        <v>7</v>
      </c>
      <c r="F131" s="94">
        <v>2</v>
      </c>
      <c r="G131" s="94">
        <v>0</v>
      </c>
      <c r="H131" s="94">
        <v>1</v>
      </c>
      <c r="I131" s="94">
        <v>0</v>
      </c>
      <c r="J131" s="94">
        <v>0</v>
      </c>
      <c r="K131" s="94">
        <v>0</v>
      </c>
      <c r="L131" s="94">
        <v>1</v>
      </c>
      <c r="M131" s="94">
        <v>1</v>
      </c>
      <c r="N131" s="94">
        <v>5</v>
      </c>
      <c r="O131" s="94">
        <v>8</v>
      </c>
      <c r="P131" s="94">
        <v>3</v>
      </c>
      <c r="Q131" s="94">
        <v>13</v>
      </c>
    </row>
    <row r="132" spans="2:17">
      <c r="B132" s="105" t="s">
        <v>218</v>
      </c>
      <c r="C132" s="110">
        <v>0.11</v>
      </c>
      <c r="D132" s="110">
        <v>0.04</v>
      </c>
      <c r="E132" s="110">
        <v>0.1037037037037037</v>
      </c>
      <c r="F132" s="110">
        <v>0.11</v>
      </c>
      <c r="G132" s="110">
        <v>0</v>
      </c>
      <c r="H132" s="110">
        <v>3.6363636363636362E-2</v>
      </c>
      <c r="I132" s="110">
        <v>0</v>
      </c>
      <c r="J132" s="110">
        <v>0</v>
      </c>
      <c r="K132" s="110">
        <v>0</v>
      </c>
      <c r="L132" s="110">
        <v>0.02</v>
      </c>
      <c r="M132" s="111">
        <v>0.02</v>
      </c>
      <c r="N132" s="111">
        <v>9.9009900990099015E-2</v>
      </c>
      <c r="O132" s="110">
        <v>7.0000000000000007E-2</v>
      </c>
      <c r="P132" s="110">
        <v>0.02</v>
      </c>
      <c r="Q132" s="110">
        <v>8.7542087542087546E-2</v>
      </c>
    </row>
    <row r="133" spans="2:17">
      <c r="B133" s="66"/>
      <c r="C133" s="68"/>
      <c r="D133" s="68"/>
      <c r="E133" s="68"/>
      <c r="F133" s="68"/>
      <c r="G133" s="68"/>
      <c r="H133" s="68"/>
      <c r="I133" s="68"/>
      <c r="J133" s="68"/>
      <c r="K133" s="68"/>
      <c r="L133" s="74"/>
      <c r="M133" s="74"/>
      <c r="N133" s="74"/>
      <c r="O133" s="75"/>
      <c r="P133" s="74"/>
      <c r="Q133" s="74"/>
    </row>
    <row r="134" spans="2:17">
      <c r="B134" s="194" t="s">
        <v>383</v>
      </c>
      <c r="C134" s="512" t="s">
        <v>518</v>
      </c>
      <c r="D134" s="513"/>
      <c r="E134" s="513"/>
      <c r="F134" s="513"/>
      <c r="G134" s="513"/>
      <c r="H134" s="513"/>
      <c r="I134" s="513"/>
      <c r="J134" s="513"/>
      <c r="K134" s="513"/>
      <c r="L134" s="513"/>
      <c r="M134" s="513"/>
      <c r="N134" s="513"/>
      <c r="O134" s="513"/>
      <c r="P134" s="513"/>
      <c r="Q134" s="514"/>
    </row>
    <row r="135" spans="2:17">
      <c r="B135" s="92" t="s">
        <v>385</v>
      </c>
      <c r="C135" s="512" t="s">
        <v>358</v>
      </c>
      <c r="D135" s="513"/>
      <c r="E135" s="513"/>
      <c r="F135" s="513"/>
      <c r="G135" s="513"/>
      <c r="H135" s="513"/>
      <c r="I135" s="513"/>
      <c r="J135" s="513"/>
      <c r="K135" s="513"/>
      <c r="L135" s="513"/>
      <c r="M135" s="513"/>
      <c r="N135" s="513"/>
      <c r="O135" s="513"/>
      <c r="P135" s="513"/>
      <c r="Q135" s="514"/>
    </row>
    <row r="136" spans="2:17" ht="29.45" customHeight="1">
      <c r="B136" s="112" t="s">
        <v>387</v>
      </c>
      <c r="C136" s="495" t="s">
        <v>519</v>
      </c>
      <c r="D136" s="496"/>
      <c r="E136" s="496"/>
      <c r="F136" s="496"/>
      <c r="G136" s="496"/>
      <c r="H136" s="496"/>
      <c r="I136" s="496"/>
      <c r="J136" s="496"/>
      <c r="K136" s="496"/>
      <c r="L136" s="496"/>
      <c r="M136" s="496"/>
      <c r="N136" s="496"/>
      <c r="O136" s="496"/>
      <c r="P136" s="496"/>
      <c r="Q136" s="497"/>
    </row>
    <row r="137" spans="2:17">
      <c r="B137" s="76"/>
      <c r="C137" s="68"/>
      <c r="D137" s="68"/>
      <c r="E137" s="68"/>
      <c r="F137" s="68"/>
      <c r="G137" s="68"/>
      <c r="H137" s="68"/>
      <c r="I137" s="68"/>
      <c r="J137" s="68"/>
      <c r="K137" s="68"/>
      <c r="L137" s="68"/>
      <c r="M137" s="68"/>
      <c r="N137" s="68"/>
      <c r="O137" s="68"/>
      <c r="P137" s="68"/>
      <c r="Q137" s="68"/>
    </row>
    <row r="138" spans="2:17">
      <c r="B138" s="76"/>
      <c r="C138" s="68"/>
      <c r="D138" s="68"/>
      <c r="E138" s="68"/>
      <c r="F138" s="68"/>
      <c r="G138" s="68"/>
      <c r="H138" s="68"/>
      <c r="I138" s="68"/>
      <c r="J138" s="68"/>
      <c r="K138" s="68"/>
      <c r="L138" s="68"/>
      <c r="M138" s="68"/>
      <c r="N138" s="68"/>
      <c r="O138" s="68"/>
      <c r="P138" s="68"/>
      <c r="Q138" s="68"/>
    </row>
    <row r="139" spans="2:17">
      <c r="B139" s="76"/>
      <c r="C139" s="68"/>
      <c r="D139" s="68"/>
      <c r="E139" s="68"/>
      <c r="F139" s="68"/>
      <c r="G139" s="68"/>
      <c r="H139" s="68"/>
      <c r="I139" s="68"/>
      <c r="J139" s="68"/>
      <c r="K139" s="68"/>
      <c r="L139" s="68"/>
      <c r="M139" s="68"/>
      <c r="N139" s="68"/>
      <c r="O139" s="68"/>
      <c r="P139" s="68"/>
      <c r="Q139" s="68"/>
    </row>
    <row r="140" spans="2:17">
      <c r="B140" s="76"/>
      <c r="C140" s="68"/>
      <c r="D140" s="68"/>
      <c r="E140" s="68"/>
      <c r="F140" s="68"/>
      <c r="G140" s="68"/>
      <c r="H140" s="68"/>
      <c r="I140" s="68"/>
      <c r="J140" s="68"/>
      <c r="K140" s="68"/>
      <c r="L140" s="68"/>
      <c r="M140" s="68"/>
      <c r="N140" s="68"/>
      <c r="O140" s="68"/>
      <c r="P140" s="68"/>
      <c r="Q140" s="68"/>
    </row>
    <row r="141" spans="2:17">
      <c r="B141" s="180" t="s">
        <v>520</v>
      </c>
      <c r="C141" s="68"/>
      <c r="D141" s="68"/>
      <c r="E141" s="68"/>
      <c r="F141" s="68"/>
      <c r="G141" s="68"/>
      <c r="H141" s="68"/>
      <c r="I141" s="68"/>
      <c r="J141" s="68"/>
      <c r="K141" s="68"/>
      <c r="L141" s="68"/>
      <c r="M141" s="68"/>
      <c r="N141" s="68"/>
      <c r="O141" s="68"/>
      <c r="P141" s="68"/>
      <c r="Q141" s="68"/>
    </row>
    <row r="142" spans="2:17">
      <c r="B142" s="66"/>
      <c r="C142" s="68"/>
      <c r="D142" s="68"/>
      <c r="E142" s="68"/>
      <c r="F142" s="68"/>
      <c r="G142" s="68"/>
      <c r="H142" s="68"/>
      <c r="I142" s="68"/>
      <c r="J142" s="68"/>
      <c r="K142" s="68"/>
      <c r="L142" s="74"/>
      <c r="M142" s="74"/>
      <c r="N142" s="74"/>
      <c r="O142" s="75"/>
      <c r="P142" s="74"/>
      <c r="Q142" s="74"/>
    </row>
    <row r="143" spans="2:17">
      <c r="B143" s="457" t="s">
        <v>520</v>
      </c>
      <c r="C143" s="458"/>
      <c r="D143" s="458"/>
      <c r="E143" s="458"/>
      <c r="F143" s="458"/>
      <c r="G143" s="458"/>
      <c r="H143" s="458"/>
      <c r="I143" s="458"/>
      <c r="J143" s="458"/>
      <c r="K143" s="458"/>
      <c r="L143" s="458"/>
      <c r="M143" s="458"/>
      <c r="N143" s="458"/>
      <c r="O143" s="458"/>
      <c r="P143" s="458"/>
      <c r="Q143" s="458"/>
    </row>
    <row r="144" spans="2:17">
      <c r="B144" s="453" t="s">
        <v>24</v>
      </c>
      <c r="C144" s="436" t="s">
        <v>330</v>
      </c>
      <c r="D144" s="437"/>
      <c r="E144" s="438"/>
      <c r="F144" s="436" t="s">
        <v>331</v>
      </c>
      <c r="G144" s="437"/>
      <c r="H144" s="438"/>
      <c r="I144" s="436" t="s">
        <v>332</v>
      </c>
      <c r="J144" s="437"/>
      <c r="K144" s="438"/>
      <c r="L144" s="436" t="s">
        <v>333</v>
      </c>
      <c r="M144" s="437"/>
      <c r="N144" s="438"/>
      <c r="O144" s="437" t="s">
        <v>158</v>
      </c>
      <c r="P144" s="437"/>
      <c r="Q144" s="438"/>
    </row>
    <row r="145" spans="2:17">
      <c r="B145" s="453"/>
      <c r="C145" s="84" t="s">
        <v>391</v>
      </c>
      <c r="D145" s="84" t="s">
        <v>392</v>
      </c>
      <c r="E145" s="85" t="s">
        <v>393</v>
      </c>
      <c r="F145" s="84" t="s">
        <v>391</v>
      </c>
      <c r="G145" s="84" t="s">
        <v>392</v>
      </c>
      <c r="H145" s="85" t="s">
        <v>393</v>
      </c>
      <c r="I145" s="84" t="s">
        <v>391</v>
      </c>
      <c r="J145" s="84" t="s">
        <v>392</v>
      </c>
      <c r="K145" s="85" t="s">
        <v>393</v>
      </c>
      <c r="L145" s="84" t="s">
        <v>391</v>
      </c>
      <c r="M145" s="84" t="s">
        <v>392</v>
      </c>
      <c r="N145" s="85" t="s">
        <v>393</v>
      </c>
      <c r="O145" s="84" t="s">
        <v>391</v>
      </c>
      <c r="P145" s="84" t="s">
        <v>392</v>
      </c>
      <c r="Q145" s="85" t="s">
        <v>393</v>
      </c>
    </row>
    <row r="146" spans="2:17">
      <c r="B146" s="124" t="s">
        <v>521</v>
      </c>
      <c r="C146" s="125">
        <v>307598</v>
      </c>
      <c r="D146" s="125">
        <v>220186</v>
      </c>
      <c r="E146" s="125">
        <v>263936</v>
      </c>
      <c r="F146" s="125">
        <v>100020</v>
      </c>
      <c r="G146" s="125">
        <v>82024</v>
      </c>
      <c r="H146" s="125">
        <v>83912</v>
      </c>
      <c r="I146" s="125">
        <v>41844</v>
      </c>
      <c r="J146" s="125">
        <v>34889</v>
      </c>
      <c r="K146" s="125">
        <v>60249</v>
      </c>
      <c r="L146" s="125">
        <v>19707</v>
      </c>
      <c r="M146" s="125">
        <v>18879</v>
      </c>
      <c r="N146" s="125">
        <v>16913</v>
      </c>
      <c r="O146" s="125">
        <v>469169</v>
      </c>
      <c r="P146" s="125">
        <v>355978</v>
      </c>
      <c r="Q146" s="125">
        <v>425010</v>
      </c>
    </row>
    <row r="147" spans="2:17">
      <c r="B147" s="516" t="s">
        <v>522</v>
      </c>
      <c r="C147" s="516"/>
      <c r="D147" s="516"/>
      <c r="E147" s="516"/>
      <c r="F147" s="516"/>
      <c r="G147" s="516"/>
      <c r="H147" s="516"/>
      <c r="I147" s="516"/>
      <c r="J147" s="516"/>
      <c r="K147" s="516"/>
      <c r="L147" s="516"/>
      <c r="M147" s="516"/>
      <c r="N147" s="516"/>
      <c r="O147" s="516"/>
      <c r="P147" s="516"/>
      <c r="Q147" s="516"/>
    </row>
    <row r="148" spans="2:17">
      <c r="B148" s="92" t="s">
        <v>158</v>
      </c>
      <c r="C148" s="105">
        <v>192.12866958151156</v>
      </c>
      <c r="D148" s="105">
        <v>131</v>
      </c>
      <c r="E148" s="105">
        <v>164.85696439725172</v>
      </c>
      <c r="F148" s="105">
        <v>153.64055299539172</v>
      </c>
      <c r="G148" s="105">
        <v>112</v>
      </c>
      <c r="H148" s="105">
        <v>119.18181818181819</v>
      </c>
      <c r="I148" s="105">
        <v>183.52631578947367</v>
      </c>
      <c r="J148" s="105">
        <v>138</v>
      </c>
      <c r="K148" s="105">
        <v>244.91463414634146</v>
      </c>
      <c r="L148" s="105">
        <v>30.648522550544325</v>
      </c>
      <c r="M148" s="105">
        <v>28</v>
      </c>
      <c r="N148" s="105">
        <v>22.763593539703901</v>
      </c>
      <c r="O148" s="126">
        <v>146.22647914645975</v>
      </c>
      <c r="P148" s="105">
        <v>106</v>
      </c>
      <c r="Q148" s="105">
        <v>129.02550091074681</v>
      </c>
    </row>
    <row r="149" spans="2:17">
      <c r="B149" s="92" t="s">
        <v>173</v>
      </c>
      <c r="C149" s="105">
        <v>175.2068311195446</v>
      </c>
      <c r="D149" s="105">
        <v>77</v>
      </c>
      <c r="E149" s="105">
        <v>143.06034482758622</v>
      </c>
      <c r="F149" s="105">
        <v>143.3012048192771</v>
      </c>
      <c r="G149" s="105">
        <v>113</v>
      </c>
      <c r="H149" s="105">
        <v>123.13948497854078</v>
      </c>
      <c r="I149" s="105">
        <v>153.04225352112675</v>
      </c>
      <c r="J149" s="105">
        <v>128</v>
      </c>
      <c r="K149" s="105">
        <v>203.15068493150685</v>
      </c>
      <c r="L149" s="105">
        <v>30.217465753424658</v>
      </c>
      <c r="M149" s="105">
        <v>29</v>
      </c>
      <c r="N149" s="105">
        <v>23.082395209580838</v>
      </c>
      <c r="O149" s="126">
        <v>136.22798066595058</v>
      </c>
      <c r="P149" s="105">
        <v>104</v>
      </c>
      <c r="Q149" s="105">
        <v>122.67111557788944</v>
      </c>
    </row>
    <row r="150" spans="2:17">
      <c r="B150" s="92" t="s">
        <v>174</v>
      </c>
      <c r="C150" s="105">
        <v>224.73491773308959</v>
      </c>
      <c r="D150" s="105">
        <v>156</v>
      </c>
      <c r="E150" s="105">
        <v>205.69658886894075</v>
      </c>
      <c r="F150" s="105">
        <v>171.82203389830508</v>
      </c>
      <c r="G150" s="105">
        <v>108</v>
      </c>
      <c r="H150" s="105">
        <v>111.4327731092437</v>
      </c>
      <c r="I150" s="105">
        <v>233.86046511627907</v>
      </c>
      <c r="J150" s="105">
        <v>153</v>
      </c>
      <c r="K150" s="105">
        <v>308.97979797979798</v>
      </c>
      <c r="L150" s="105">
        <v>31.007122507122507</v>
      </c>
      <c r="M150" s="105">
        <v>27</v>
      </c>
      <c r="N150" s="105">
        <v>22.50325183374083</v>
      </c>
      <c r="O150" s="126">
        <v>161.35012185215271</v>
      </c>
      <c r="P150" s="105">
        <v>109</v>
      </c>
      <c r="Q150" s="105">
        <v>138.71689417177913</v>
      </c>
    </row>
    <row r="151" spans="2:17">
      <c r="B151" s="105" t="s">
        <v>227</v>
      </c>
      <c r="C151" s="127">
        <v>149.88235294117646</v>
      </c>
      <c r="D151" s="127">
        <v>26</v>
      </c>
      <c r="E151" s="127">
        <v>91.6</v>
      </c>
      <c r="F151" s="127">
        <v>129.77777777777777</v>
      </c>
      <c r="G151" s="127">
        <v>29</v>
      </c>
      <c r="H151" s="127">
        <v>44.2</v>
      </c>
      <c r="I151" s="127">
        <v>74</v>
      </c>
      <c r="J151" s="127">
        <v>48</v>
      </c>
      <c r="K151" s="127">
        <v>48</v>
      </c>
      <c r="L151" s="127">
        <v>75</v>
      </c>
      <c r="M151" s="127">
        <v>68</v>
      </c>
      <c r="N151" s="127">
        <v>61.666666666666664</v>
      </c>
      <c r="O151" s="126">
        <v>168.83333333333334</v>
      </c>
      <c r="P151" s="127">
        <v>39</v>
      </c>
      <c r="Q151" s="127">
        <v>72.25</v>
      </c>
    </row>
    <row r="152" spans="2:17">
      <c r="B152" s="105" t="s">
        <v>185</v>
      </c>
      <c r="C152" s="127">
        <v>217.42574257425741</v>
      </c>
      <c r="D152" s="127">
        <v>54</v>
      </c>
      <c r="E152" s="127">
        <v>172.71287128712871</v>
      </c>
      <c r="F152" s="127">
        <v>228.375</v>
      </c>
      <c r="G152" s="127">
        <v>37</v>
      </c>
      <c r="H152" s="127">
        <v>78.727272727272734</v>
      </c>
      <c r="I152" s="127">
        <v>153.77777777777777</v>
      </c>
      <c r="J152" s="127">
        <v>141</v>
      </c>
      <c r="K152" s="127">
        <v>283.1904761904762</v>
      </c>
      <c r="L152" s="127">
        <v>40.354166666666664</v>
      </c>
      <c r="M152" s="127">
        <v>41</v>
      </c>
      <c r="N152" s="127">
        <v>25.412916666666668</v>
      </c>
      <c r="O152" s="126">
        <v>166.94690265486724</v>
      </c>
      <c r="P152" s="127">
        <v>55</v>
      </c>
      <c r="Q152" s="127">
        <v>124.78115740740741</v>
      </c>
    </row>
    <row r="153" spans="2:17">
      <c r="B153" s="105" t="s">
        <v>228</v>
      </c>
      <c r="C153" s="127">
        <v>190.89008766014834</v>
      </c>
      <c r="D153" s="127">
        <v>137</v>
      </c>
      <c r="E153" s="127">
        <v>165.30202702702704</v>
      </c>
      <c r="F153" s="127">
        <v>150.07213114754097</v>
      </c>
      <c r="G153" s="127">
        <v>116</v>
      </c>
      <c r="H153" s="127">
        <v>121.62202380952381</v>
      </c>
      <c r="I153" s="127">
        <v>187.15384615384616</v>
      </c>
      <c r="J153" s="127">
        <v>139</v>
      </c>
      <c r="K153" s="127">
        <v>242.20535714285714</v>
      </c>
      <c r="L153" s="127">
        <v>28.77708703374778</v>
      </c>
      <c r="M153" s="127">
        <v>26</v>
      </c>
      <c r="N153" s="127">
        <v>21.94655589123867</v>
      </c>
      <c r="O153" s="126">
        <v>144.25884016973126</v>
      </c>
      <c r="P153" s="127">
        <v>110</v>
      </c>
      <c r="Q153" s="127">
        <v>130.07492429229757</v>
      </c>
    </row>
    <row r="154" spans="2:17">
      <c r="B154" s="517" t="s">
        <v>229</v>
      </c>
      <c r="C154" s="517"/>
      <c r="D154" s="517"/>
      <c r="E154" s="517"/>
      <c r="F154" s="517"/>
      <c r="G154" s="517"/>
      <c r="H154" s="517"/>
      <c r="I154" s="517"/>
      <c r="J154" s="517"/>
      <c r="K154" s="517"/>
      <c r="L154" s="517"/>
      <c r="M154" s="517"/>
      <c r="N154" s="517"/>
      <c r="O154" s="517"/>
      <c r="P154" s="517"/>
      <c r="Q154" s="517"/>
    </row>
    <row r="155" spans="2:17">
      <c r="B155" s="128" t="s">
        <v>230</v>
      </c>
      <c r="C155" s="129">
        <v>3271</v>
      </c>
      <c r="D155" s="129">
        <v>6723</v>
      </c>
      <c r="E155" s="129">
        <v>7848</v>
      </c>
      <c r="F155" s="92">
        <v>219</v>
      </c>
      <c r="G155" s="129">
        <v>3641</v>
      </c>
      <c r="H155" s="129">
        <v>5338</v>
      </c>
      <c r="I155" s="92">
        <v>473</v>
      </c>
      <c r="J155" s="92">
        <v>741</v>
      </c>
      <c r="K155" s="92">
        <v>1381</v>
      </c>
      <c r="L155" s="92" t="s">
        <v>452</v>
      </c>
      <c r="M155" s="92" t="s">
        <v>452</v>
      </c>
      <c r="N155" s="92" t="s">
        <v>452</v>
      </c>
      <c r="O155" s="129">
        <v>3963</v>
      </c>
      <c r="P155" s="129">
        <v>11105</v>
      </c>
      <c r="Q155" s="129">
        <v>14567</v>
      </c>
    </row>
    <row r="156" spans="2:17" ht="36.75" customHeight="1">
      <c r="B156" s="120" t="s">
        <v>231</v>
      </c>
      <c r="C156" s="92">
        <v>117</v>
      </c>
      <c r="D156" s="92">
        <v>205</v>
      </c>
      <c r="E156" s="92">
        <v>190</v>
      </c>
      <c r="F156" s="92">
        <v>31</v>
      </c>
      <c r="G156" s="92">
        <v>108</v>
      </c>
      <c r="H156" s="92">
        <v>73</v>
      </c>
      <c r="I156" s="92">
        <v>14</v>
      </c>
      <c r="J156" s="92">
        <v>15</v>
      </c>
      <c r="K156" s="92">
        <v>10</v>
      </c>
      <c r="L156" s="92" t="s">
        <v>452</v>
      </c>
      <c r="M156" s="92" t="s">
        <v>452</v>
      </c>
      <c r="N156" s="92" t="s">
        <v>452</v>
      </c>
      <c r="O156" s="92">
        <v>162</v>
      </c>
      <c r="P156" s="92">
        <v>328</v>
      </c>
      <c r="Q156" s="92">
        <v>273</v>
      </c>
    </row>
    <row r="157" spans="2:17" ht="31.5" customHeight="1">
      <c r="B157" s="134" t="s">
        <v>232</v>
      </c>
      <c r="C157" s="103">
        <v>74</v>
      </c>
      <c r="D157" s="103">
        <v>146</v>
      </c>
      <c r="E157" s="103">
        <v>91</v>
      </c>
      <c r="F157" s="103">
        <v>32</v>
      </c>
      <c r="G157" s="103">
        <v>55</v>
      </c>
      <c r="H157" s="103">
        <v>76</v>
      </c>
      <c r="I157" s="103">
        <v>3</v>
      </c>
      <c r="J157" s="103">
        <v>14</v>
      </c>
      <c r="K157" s="103">
        <v>12</v>
      </c>
      <c r="L157" s="103">
        <v>0</v>
      </c>
      <c r="M157" s="103">
        <v>0</v>
      </c>
      <c r="N157" s="103">
        <v>0</v>
      </c>
      <c r="O157" s="103">
        <v>109</v>
      </c>
      <c r="P157" s="103">
        <v>215</v>
      </c>
      <c r="Q157" s="103">
        <v>179</v>
      </c>
    </row>
    <row r="158" spans="2:17" ht="43.5" customHeight="1">
      <c r="B158" s="130" t="s">
        <v>523</v>
      </c>
      <c r="C158" s="131">
        <v>0.26670830730793255</v>
      </c>
      <c r="D158" s="131">
        <v>0.31</v>
      </c>
      <c r="E158" s="131">
        <v>0.32</v>
      </c>
      <c r="F158" s="131">
        <v>0.25652841781874042</v>
      </c>
      <c r="G158" s="131">
        <v>0.3</v>
      </c>
      <c r="H158" s="131">
        <v>0.31</v>
      </c>
      <c r="I158" s="131">
        <v>0.21491228070175439</v>
      </c>
      <c r="J158" s="131">
        <v>0.23</v>
      </c>
      <c r="K158" s="131">
        <v>0.27</v>
      </c>
      <c r="L158" s="131">
        <v>0</v>
      </c>
      <c r="M158" s="131">
        <v>0</v>
      </c>
      <c r="N158" s="131">
        <v>0</v>
      </c>
      <c r="O158" s="131">
        <v>0.2592741935483871</v>
      </c>
      <c r="P158" s="131">
        <v>0.24</v>
      </c>
      <c r="Q158" s="131">
        <v>0.25</v>
      </c>
    </row>
    <row r="159" spans="2:17">
      <c r="B159" s="519" t="s">
        <v>234</v>
      </c>
      <c r="C159" s="520"/>
      <c r="D159" s="520"/>
      <c r="E159" s="520"/>
      <c r="F159" s="520"/>
      <c r="G159" s="520"/>
      <c r="H159" s="520"/>
      <c r="I159" s="520"/>
      <c r="J159" s="520"/>
      <c r="K159" s="520"/>
      <c r="L159" s="520"/>
      <c r="M159" s="520"/>
      <c r="N159" s="520"/>
      <c r="O159" s="520"/>
      <c r="P159" s="520"/>
      <c r="Q159" s="521"/>
    </row>
    <row r="160" spans="2:17" ht="60.75" customHeight="1">
      <c r="B160" s="130" t="s">
        <v>235</v>
      </c>
      <c r="C160" s="103">
        <v>301</v>
      </c>
      <c r="D160" s="103">
        <v>286</v>
      </c>
      <c r="E160" s="103">
        <v>305</v>
      </c>
      <c r="F160" s="132">
        <v>132</v>
      </c>
      <c r="G160" s="103">
        <v>128</v>
      </c>
      <c r="H160" s="103">
        <v>120</v>
      </c>
      <c r="I160" s="132">
        <v>49</v>
      </c>
      <c r="J160" s="103">
        <v>47</v>
      </c>
      <c r="K160" s="103">
        <v>42</v>
      </c>
      <c r="L160" s="132">
        <v>22</v>
      </c>
      <c r="M160" s="103">
        <v>30</v>
      </c>
      <c r="N160" s="103">
        <v>28</v>
      </c>
      <c r="O160" s="132">
        <v>504</v>
      </c>
      <c r="P160" s="103">
        <v>491</v>
      </c>
      <c r="Q160" s="103">
        <v>495</v>
      </c>
    </row>
    <row r="161" spans="2:17" ht="57.75" customHeight="1">
      <c r="B161" s="130" t="s">
        <v>236</v>
      </c>
      <c r="C161" s="117">
        <v>0.19</v>
      </c>
      <c r="D161" s="117">
        <v>0.17</v>
      </c>
      <c r="E161" s="117">
        <v>0.19050593379138039</v>
      </c>
      <c r="F161" s="117">
        <v>0.2</v>
      </c>
      <c r="G161" s="117">
        <v>0.17</v>
      </c>
      <c r="H161" s="117">
        <v>0.17045454545454544</v>
      </c>
      <c r="I161" s="117">
        <v>0.21</v>
      </c>
      <c r="J161" s="117">
        <v>0.19</v>
      </c>
      <c r="K161" s="117">
        <v>0.17073170731707318</v>
      </c>
      <c r="L161" s="117">
        <v>0.04</v>
      </c>
      <c r="M161" s="117">
        <v>0.05</v>
      </c>
      <c r="N161" s="117">
        <v>3.7685060565275909E-2</v>
      </c>
      <c r="O161" s="117">
        <v>0.17</v>
      </c>
      <c r="P161" s="117">
        <v>0.15</v>
      </c>
      <c r="Q161" s="117">
        <v>0.15027322404371585</v>
      </c>
    </row>
    <row r="162" spans="2:17">
      <c r="B162" s="517" t="s">
        <v>237</v>
      </c>
      <c r="C162" s="517"/>
      <c r="D162" s="517"/>
      <c r="E162" s="517"/>
      <c r="F162" s="517"/>
      <c r="G162" s="517"/>
      <c r="H162" s="517"/>
      <c r="I162" s="517"/>
      <c r="J162" s="517"/>
      <c r="K162" s="517"/>
      <c r="L162" s="517"/>
      <c r="M162" s="517"/>
      <c r="N162" s="517"/>
      <c r="O162" s="517"/>
      <c r="P162" s="517"/>
      <c r="Q162" s="517"/>
    </row>
    <row r="163" spans="2:17" ht="30.75" customHeight="1">
      <c r="B163" s="133" t="s">
        <v>238</v>
      </c>
      <c r="C163" s="127">
        <v>13206</v>
      </c>
      <c r="D163" s="127">
        <v>10132</v>
      </c>
      <c r="E163" s="127">
        <v>7220</v>
      </c>
      <c r="F163" s="127">
        <v>3984</v>
      </c>
      <c r="G163" s="127">
        <v>2660</v>
      </c>
      <c r="H163" s="127">
        <v>2624</v>
      </c>
      <c r="I163" s="127">
        <v>2066</v>
      </c>
      <c r="J163" s="127">
        <v>780</v>
      </c>
      <c r="K163" s="127">
        <v>1059</v>
      </c>
      <c r="L163" s="127">
        <v>638</v>
      </c>
      <c r="M163" s="127">
        <v>560</v>
      </c>
      <c r="N163" s="127">
        <v>2660</v>
      </c>
      <c r="O163" s="373">
        <v>19894</v>
      </c>
      <c r="P163" s="374" t="s">
        <v>697</v>
      </c>
      <c r="Q163" s="374" t="s">
        <v>666</v>
      </c>
    </row>
    <row r="164" spans="2:17" ht="26.25">
      <c r="B164" s="133" t="s">
        <v>239</v>
      </c>
      <c r="C164" s="129">
        <v>7796</v>
      </c>
      <c r="D164" s="129">
        <v>7734</v>
      </c>
      <c r="E164" s="129">
        <v>8535</v>
      </c>
      <c r="F164" s="129">
        <v>2920</v>
      </c>
      <c r="G164" s="129">
        <v>2607</v>
      </c>
      <c r="H164" s="129">
        <v>1718</v>
      </c>
      <c r="I164" s="129">
        <v>588</v>
      </c>
      <c r="J164" s="129">
        <v>2512</v>
      </c>
      <c r="K164" s="129">
        <v>3206</v>
      </c>
      <c r="L164" s="129">
        <f>809+44+34.5</f>
        <v>887.5</v>
      </c>
      <c r="M164" s="129">
        <v>500</v>
      </c>
      <c r="N164" s="129">
        <v>391.4</v>
      </c>
      <c r="O164" s="374">
        <f>C164+F164+I164+L164</f>
        <v>12191.5</v>
      </c>
      <c r="P164" s="374">
        <v>13353</v>
      </c>
      <c r="Q164" s="375">
        <v>13850</v>
      </c>
    </row>
    <row r="165" spans="2:17">
      <c r="B165" s="518" t="s">
        <v>240</v>
      </c>
      <c r="C165" s="518"/>
      <c r="D165" s="518"/>
      <c r="E165" s="518"/>
      <c r="F165" s="518"/>
      <c r="G165" s="518"/>
      <c r="H165" s="518"/>
      <c r="I165" s="518"/>
      <c r="J165" s="518"/>
      <c r="K165" s="518"/>
      <c r="L165" s="518"/>
      <c r="M165" s="518"/>
      <c r="N165" s="518"/>
      <c r="O165" s="518"/>
      <c r="P165" s="518"/>
      <c r="Q165" s="518"/>
    </row>
    <row r="166" spans="2:17" ht="25.5">
      <c r="B166" s="134" t="s">
        <v>524</v>
      </c>
      <c r="C166" s="491"/>
      <c r="D166" s="491"/>
      <c r="E166" s="491"/>
      <c r="F166" s="491"/>
      <c r="G166" s="491"/>
      <c r="H166" s="491"/>
      <c r="I166" s="491"/>
      <c r="J166" s="491"/>
      <c r="K166" s="491"/>
      <c r="L166" s="491"/>
      <c r="M166" s="135"/>
      <c r="N166" s="135"/>
      <c r="O166" s="87">
        <v>7.2</v>
      </c>
      <c r="P166" s="363">
        <v>6.1</v>
      </c>
      <c r="Q166" s="363">
        <v>6.4</v>
      </c>
    </row>
    <row r="167" spans="2:17" ht="32.25" customHeight="1">
      <c r="B167" s="134" t="s">
        <v>242</v>
      </c>
      <c r="C167" s="491"/>
      <c r="D167" s="491"/>
      <c r="E167" s="491"/>
      <c r="F167" s="491"/>
      <c r="G167" s="491"/>
      <c r="H167" s="491"/>
      <c r="I167" s="491"/>
      <c r="J167" s="491"/>
      <c r="K167" s="491"/>
      <c r="L167" s="491"/>
      <c r="M167" s="135"/>
      <c r="N167" s="135"/>
      <c r="O167" s="237">
        <v>2314</v>
      </c>
      <c r="P167" s="249">
        <v>1817</v>
      </c>
      <c r="Q167" s="366">
        <f>(6.4*1000000)/Q8</f>
        <v>1942.9265330904675</v>
      </c>
    </row>
    <row r="168" spans="2:17">
      <c r="B168" s="18"/>
      <c r="C168" s="18"/>
      <c r="D168" s="18"/>
      <c r="E168" s="18"/>
      <c r="F168" s="18"/>
      <c r="G168" s="18"/>
      <c r="H168" s="18"/>
      <c r="I168" s="18"/>
      <c r="J168" s="18"/>
      <c r="K168" s="18"/>
      <c r="L168" s="18"/>
      <c r="M168" s="18"/>
      <c r="N168" s="18"/>
      <c r="O168" s="5"/>
      <c r="P168" s="5"/>
      <c r="Q168" s="5"/>
    </row>
    <row r="169" spans="2:17">
      <c r="B169" s="70"/>
      <c r="C169" s="18"/>
      <c r="D169" s="18"/>
      <c r="E169" s="18"/>
      <c r="F169" s="18"/>
      <c r="G169" s="18"/>
      <c r="H169" s="18"/>
      <c r="I169" s="18"/>
      <c r="J169" s="18"/>
      <c r="K169" s="18"/>
      <c r="L169" s="18"/>
      <c r="M169" s="18"/>
      <c r="N169" s="18"/>
      <c r="O169" s="5"/>
      <c r="P169" s="5"/>
      <c r="Q169" s="5"/>
    </row>
    <row r="170" spans="2:17" ht="14.45" customHeight="1">
      <c r="B170" s="217" t="s">
        <v>383</v>
      </c>
      <c r="C170" s="512" t="s">
        <v>518</v>
      </c>
      <c r="D170" s="513"/>
      <c r="E170" s="513"/>
      <c r="F170" s="513"/>
      <c r="G170" s="513"/>
      <c r="H170" s="513"/>
      <c r="I170" s="513"/>
      <c r="J170" s="513"/>
      <c r="K170" s="513"/>
      <c r="L170" s="513"/>
      <c r="M170" s="513"/>
      <c r="N170" s="513"/>
      <c r="O170" s="513"/>
      <c r="P170" s="513"/>
      <c r="Q170" s="514"/>
    </row>
    <row r="171" spans="2:17">
      <c r="B171" s="136" t="s">
        <v>385</v>
      </c>
      <c r="C171" s="515" t="s">
        <v>358</v>
      </c>
      <c r="D171" s="515"/>
      <c r="E171" s="515"/>
      <c r="F171" s="515"/>
      <c r="G171" s="515"/>
      <c r="H171" s="515"/>
      <c r="I171" s="515"/>
      <c r="J171" s="515"/>
      <c r="K171" s="515"/>
      <c r="L171" s="515"/>
      <c r="M171" s="515"/>
      <c r="N171" s="515"/>
      <c r="O171" s="515"/>
      <c r="P171" s="515"/>
      <c r="Q171" s="515"/>
    </row>
    <row r="172" spans="2:17" ht="27.6" customHeight="1">
      <c r="B172" s="136" t="s">
        <v>387</v>
      </c>
      <c r="C172" s="498" t="s">
        <v>665</v>
      </c>
      <c r="D172" s="498"/>
      <c r="E172" s="498"/>
      <c r="F172" s="498"/>
      <c r="G172" s="498"/>
      <c r="H172" s="498"/>
      <c r="I172" s="498"/>
      <c r="J172" s="498"/>
      <c r="K172" s="498"/>
      <c r="L172" s="498"/>
      <c r="M172" s="498"/>
      <c r="N172" s="498"/>
      <c r="O172" s="498"/>
      <c r="P172" s="498"/>
      <c r="Q172" s="498"/>
    </row>
    <row r="173" spans="2:17">
      <c r="B173" s="77"/>
      <c r="C173" s="18"/>
      <c r="D173" s="18"/>
      <c r="E173" s="18"/>
      <c r="F173" s="18"/>
      <c r="G173" s="18"/>
      <c r="H173" s="18"/>
      <c r="I173" s="18"/>
      <c r="J173" s="18"/>
      <c r="K173" s="18"/>
      <c r="L173" s="18"/>
      <c r="M173" s="18"/>
      <c r="N173" s="18"/>
      <c r="O173" s="18"/>
      <c r="P173" s="18"/>
      <c r="Q173" s="18"/>
    </row>
    <row r="174" spans="2:17">
      <c r="B174" s="18"/>
      <c r="C174" s="18"/>
      <c r="D174" s="18"/>
      <c r="E174" s="18"/>
      <c r="F174" s="18"/>
      <c r="G174" s="18"/>
      <c r="H174" s="18"/>
      <c r="J174" s="18"/>
      <c r="K174" s="18"/>
      <c r="L174" s="18"/>
      <c r="M174" s="18"/>
      <c r="N174" s="18"/>
      <c r="O174" s="5"/>
      <c r="P174" s="5"/>
      <c r="Q174" s="5"/>
    </row>
    <row r="175" spans="2:17">
      <c r="B175" s="522" t="s">
        <v>243</v>
      </c>
      <c r="C175" s="523"/>
      <c r="D175" s="523"/>
      <c r="E175" s="523"/>
      <c r="F175" s="523"/>
      <c r="G175" s="523"/>
      <c r="H175" s="524"/>
      <c r="J175" s="18"/>
      <c r="K175" s="18"/>
      <c r="L175" s="18"/>
      <c r="M175" s="18"/>
      <c r="N175" s="18"/>
      <c r="O175" s="5"/>
      <c r="P175" s="5"/>
      <c r="Q175" s="5"/>
    </row>
    <row r="176" spans="2:17">
      <c r="B176" s="114" t="s">
        <v>24</v>
      </c>
      <c r="C176" s="114">
        <v>2016</v>
      </c>
      <c r="D176" s="114">
        <v>2017</v>
      </c>
      <c r="E176" s="114">
        <v>2018</v>
      </c>
      <c r="F176" s="114">
        <v>2019</v>
      </c>
      <c r="G176" s="114">
        <v>2020</v>
      </c>
      <c r="H176" s="114">
        <v>2021</v>
      </c>
      <c r="I176" s="18"/>
      <c r="J176" s="18"/>
      <c r="K176" s="18"/>
      <c r="L176" s="18"/>
      <c r="M176" s="18"/>
      <c r="N176" s="5"/>
      <c r="O176" s="5"/>
      <c r="P176" s="5"/>
      <c r="Q176"/>
    </row>
    <row r="177" spans="2:17" ht="14.45" customHeight="1">
      <c r="B177" s="482" t="s">
        <v>525</v>
      </c>
      <c r="C177" s="483"/>
      <c r="D177" s="483"/>
      <c r="E177" s="483"/>
      <c r="F177" s="483"/>
      <c r="G177" s="483"/>
      <c r="H177" s="484"/>
      <c r="I177" s="18"/>
      <c r="J177" s="18"/>
      <c r="K177" s="18"/>
      <c r="L177" s="18"/>
      <c r="M177" s="18"/>
      <c r="N177" s="18"/>
      <c r="O177" s="18"/>
      <c r="P177" s="18"/>
      <c r="Q177"/>
    </row>
    <row r="178" spans="2:17">
      <c r="B178" s="103" t="s">
        <v>244</v>
      </c>
      <c r="C178" s="103">
        <v>23</v>
      </c>
      <c r="D178" s="94">
        <v>12</v>
      </c>
      <c r="E178" s="94">
        <v>10</v>
      </c>
      <c r="F178" s="94">
        <v>7</v>
      </c>
      <c r="G178" s="94">
        <v>0</v>
      </c>
      <c r="H178" s="94">
        <v>10</v>
      </c>
      <c r="I178" s="231"/>
      <c r="J178" s="232"/>
      <c r="K178" s="18"/>
      <c r="L178" s="18"/>
      <c r="M178" s="18"/>
      <c r="N178" s="18"/>
      <c r="O178" s="18"/>
      <c r="P178" s="18"/>
      <c r="Q178"/>
    </row>
    <row r="179" spans="2:17">
      <c r="B179" s="103" t="s">
        <v>245</v>
      </c>
      <c r="C179" s="103">
        <v>14</v>
      </c>
      <c r="D179" s="94">
        <v>27</v>
      </c>
      <c r="E179" s="94">
        <v>8</v>
      </c>
      <c r="F179" s="94">
        <v>15</v>
      </c>
      <c r="G179" s="94">
        <v>0</v>
      </c>
      <c r="H179" s="94">
        <v>10</v>
      </c>
      <c r="I179" s="231"/>
      <c r="J179" s="232"/>
      <c r="K179" s="18"/>
      <c r="L179" s="18"/>
      <c r="M179" s="18"/>
      <c r="N179" s="18"/>
      <c r="O179" s="18"/>
      <c r="P179" s="18"/>
      <c r="Q179"/>
    </row>
    <row r="180" spans="2:17">
      <c r="B180" s="18"/>
      <c r="C180" s="230"/>
      <c r="D180" s="230"/>
      <c r="E180" s="230"/>
      <c r="F180" s="230"/>
      <c r="G180" s="230"/>
      <c r="H180" s="230"/>
      <c r="I180" s="233"/>
      <c r="J180" s="231"/>
      <c r="K180" s="18"/>
      <c r="L180" s="18"/>
      <c r="M180" s="18"/>
      <c r="N180" s="18"/>
      <c r="O180" s="5"/>
      <c r="P180" s="5"/>
      <c r="Q180" s="5"/>
    </row>
    <row r="181" spans="2:17" ht="14.45" customHeight="1">
      <c r="B181" s="217" t="s">
        <v>383</v>
      </c>
      <c r="C181" s="515" t="s">
        <v>526</v>
      </c>
      <c r="D181" s="515"/>
      <c r="E181" s="515"/>
      <c r="F181" s="515"/>
      <c r="G181" s="515"/>
      <c r="H181" s="515"/>
      <c r="I181" s="515"/>
      <c r="J181" s="515"/>
      <c r="K181" s="515"/>
      <c r="L181" s="515"/>
      <c r="M181" s="515"/>
      <c r="N181" s="515"/>
      <c r="O181" s="515"/>
      <c r="P181" s="515"/>
      <c r="Q181" s="515"/>
    </row>
    <row r="182" spans="2:17">
      <c r="B182" s="136" t="s">
        <v>385</v>
      </c>
      <c r="C182" s="515" t="s">
        <v>358</v>
      </c>
      <c r="D182" s="515"/>
      <c r="E182" s="515"/>
      <c r="F182" s="515"/>
      <c r="G182" s="515"/>
      <c r="H182" s="515"/>
      <c r="I182" s="515"/>
      <c r="J182" s="515"/>
      <c r="K182" s="515"/>
      <c r="L182" s="515"/>
      <c r="M182" s="515"/>
      <c r="N182" s="515"/>
      <c r="O182" s="515"/>
      <c r="P182" s="515"/>
      <c r="Q182" s="515"/>
    </row>
    <row r="183" spans="2:17">
      <c r="B183" s="136" t="s">
        <v>387</v>
      </c>
      <c r="C183" s="511"/>
      <c r="D183" s="511"/>
      <c r="E183" s="511"/>
      <c r="F183" s="511"/>
      <c r="G183" s="511"/>
      <c r="H183" s="511"/>
      <c r="I183" s="511"/>
      <c r="J183" s="511"/>
      <c r="K183" s="511"/>
      <c r="L183" s="511"/>
      <c r="M183" s="511"/>
      <c r="N183" s="511"/>
      <c r="O183" s="511"/>
      <c r="P183" s="511"/>
      <c r="Q183" s="511"/>
    </row>
    <row r="184" spans="2:17">
      <c r="B184" s="18"/>
      <c r="C184" s="18"/>
      <c r="D184" s="18"/>
      <c r="E184" s="18"/>
      <c r="F184" s="18"/>
      <c r="G184" s="18"/>
      <c r="H184" s="18"/>
      <c r="I184" s="18"/>
      <c r="J184" s="18"/>
      <c r="K184" s="18"/>
      <c r="L184" s="18"/>
      <c r="M184" s="18"/>
      <c r="N184" s="18"/>
      <c r="O184" s="5"/>
      <c r="P184" s="5"/>
      <c r="Q184" s="5"/>
    </row>
    <row r="185" spans="2:17">
      <c r="B185" s="18"/>
      <c r="C185" s="18"/>
      <c r="D185" s="18"/>
      <c r="E185" s="18"/>
      <c r="F185" s="18"/>
      <c r="G185" s="18"/>
      <c r="H185" s="18"/>
      <c r="I185" s="18"/>
      <c r="J185" s="18"/>
      <c r="K185" s="18"/>
      <c r="L185" s="18"/>
      <c r="M185" s="18"/>
      <c r="N185" s="18"/>
      <c r="O185" s="5"/>
      <c r="P185" s="5"/>
      <c r="Q185" s="5"/>
    </row>
    <row r="186" spans="2:17">
      <c r="B186" s="18"/>
      <c r="C186" s="18"/>
      <c r="D186" s="18"/>
      <c r="E186" s="18"/>
      <c r="F186" s="18"/>
      <c r="G186" s="18"/>
      <c r="H186" s="18"/>
      <c r="I186" s="18"/>
      <c r="J186" s="18"/>
      <c r="K186" s="18"/>
      <c r="L186" s="18"/>
      <c r="M186" s="18"/>
      <c r="N186" s="18"/>
      <c r="O186" s="18"/>
      <c r="P186" s="18"/>
      <c r="Q186" s="18"/>
    </row>
    <row r="187" spans="2:17">
      <c r="B187" s="18"/>
      <c r="C187" s="18"/>
      <c r="D187" s="18"/>
      <c r="E187" s="18"/>
      <c r="F187" s="18"/>
      <c r="G187" s="18"/>
      <c r="H187" s="18"/>
      <c r="I187" s="18"/>
      <c r="J187" s="18"/>
      <c r="K187" s="18"/>
      <c r="L187" s="18"/>
      <c r="M187" s="18"/>
      <c r="N187" s="18"/>
      <c r="O187" s="18"/>
      <c r="P187" s="18"/>
      <c r="Q187" s="18"/>
    </row>
    <row r="188" spans="2:17">
      <c r="B188" s="18"/>
      <c r="C188" s="18"/>
      <c r="D188" s="18"/>
      <c r="E188" s="18"/>
      <c r="F188" s="18"/>
      <c r="G188" s="18"/>
      <c r="H188" s="18"/>
      <c r="I188" s="18"/>
      <c r="J188" s="18"/>
      <c r="K188" s="18"/>
      <c r="L188" s="18"/>
      <c r="M188" s="18"/>
      <c r="N188" s="18"/>
      <c r="O188" s="18"/>
      <c r="P188" s="18"/>
      <c r="Q188" s="18"/>
    </row>
    <row r="189" spans="2:17">
      <c r="B189" s="18"/>
      <c r="C189" s="18"/>
      <c r="D189" s="18"/>
      <c r="E189" s="18"/>
      <c r="F189" s="18"/>
      <c r="G189" s="18"/>
      <c r="H189" s="18"/>
      <c r="I189" s="18"/>
      <c r="J189" s="18"/>
      <c r="K189" s="18"/>
      <c r="L189" s="18"/>
      <c r="M189" s="18"/>
      <c r="N189" s="18"/>
      <c r="O189" s="18"/>
      <c r="P189" s="18"/>
      <c r="Q189" s="18"/>
    </row>
    <row r="190" spans="2:17">
      <c r="B190" s="18"/>
      <c r="C190" s="18"/>
      <c r="D190" s="18"/>
      <c r="E190" s="18"/>
      <c r="F190" s="18"/>
      <c r="G190" s="18"/>
      <c r="H190" s="18"/>
      <c r="I190" s="18"/>
      <c r="J190" s="18"/>
      <c r="K190" s="18"/>
      <c r="L190" s="18"/>
      <c r="M190" s="18"/>
      <c r="N190" s="18"/>
      <c r="O190" s="18"/>
      <c r="P190" s="18"/>
      <c r="Q190" s="18"/>
    </row>
    <row r="191" spans="2:17">
      <c r="B191" s="18"/>
      <c r="C191" s="18"/>
      <c r="D191" s="18"/>
      <c r="E191" s="18"/>
      <c r="F191" s="18"/>
      <c r="G191" s="18"/>
      <c r="H191" s="18"/>
      <c r="I191" s="18"/>
      <c r="J191" s="18"/>
      <c r="K191" s="18"/>
      <c r="L191" s="18"/>
      <c r="M191" s="18"/>
      <c r="N191" s="18"/>
      <c r="O191" s="18"/>
      <c r="P191" s="18"/>
      <c r="Q191" s="18"/>
    </row>
    <row r="192" spans="2:17">
      <c r="B192" s="18"/>
      <c r="C192" s="18"/>
      <c r="D192" s="18"/>
      <c r="E192" s="18"/>
      <c r="F192" s="18"/>
      <c r="G192" s="18"/>
      <c r="H192" s="18"/>
      <c r="I192" s="18"/>
      <c r="J192" s="18"/>
      <c r="K192" s="18"/>
      <c r="L192" s="18"/>
      <c r="M192" s="18"/>
      <c r="N192" s="18"/>
      <c r="O192" s="18"/>
      <c r="P192" s="18"/>
      <c r="Q192" s="18"/>
    </row>
    <row r="193" spans="2:17">
      <c r="B193" s="18"/>
      <c r="C193" s="18"/>
      <c r="D193" s="18"/>
      <c r="E193" s="18"/>
      <c r="F193" s="18"/>
      <c r="G193" s="18"/>
      <c r="H193" s="18"/>
      <c r="I193" s="18"/>
      <c r="J193" s="18"/>
      <c r="K193" s="18"/>
      <c r="L193" s="18"/>
      <c r="M193" s="18"/>
      <c r="N193" s="18"/>
      <c r="O193" s="18"/>
      <c r="P193" s="18"/>
      <c r="Q193" s="18"/>
    </row>
    <row r="194" spans="2:17">
      <c r="B194" s="18"/>
      <c r="C194" s="18"/>
      <c r="D194" s="18"/>
      <c r="E194" s="18"/>
      <c r="F194" s="18"/>
      <c r="G194" s="18"/>
      <c r="H194" s="18"/>
      <c r="I194" s="18"/>
      <c r="J194" s="18"/>
      <c r="K194" s="18"/>
      <c r="L194" s="18"/>
      <c r="M194" s="18"/>
      <c r="N194" s="18"/>
      <c r="O194" s="18"/>
      <c r="P194" s="18"/>
      <c r="Q194" s="18"/>
    </row>
    <row r="195" spans="2:17">
      <c r="B195" s="18"/>
      <c r="C195" s="18"/>
      <c r="D195" s="18"/>
      <c r="E195" s="18"/>
      <c r="F195" s="18"/>
      <c r="G195" s="18"/>
      <c r="H195" s="18"/>
      <c r="I195" s="18"/>
      <c r="J195" s="18"/>
      <c r="K195" s="18"/>
      <c r="L195" s="18"/>
      <c r="M195" s="18"/>
      <c r="N195" s="18"/>
      <c r="O195" s="18"/>
      <c r="P195" s="18"/>
      <c r="Q195" s="18"/>
    </row>
    <row r="196" spans="2:17">
      <c r="B196" s="18"/>
      <c r="C196" s="18"/>
      <c r="D196" s="18"/>
      <c r="E196" s="18"/>
      <c r="F196" s="18"/>
      <c r="G196" s="18"/>
      <c r="H196" s="18"/>
      <c r="I196" s="18"/>
      <c r="J196" s="18"/>
      <c r="K196" s="18"/>
      <c r="L196" s="18"/>
      <c r="M196" s="18"/>
      <c r="N196" s="18"/>
      <c r="O196" s="18"/>
      <c r="P196" s="18"/>
      <c r="Q196" s="18"/>
    </row>
    <row r="197" spans="2:17">
      <c r="B197" s="18"/>
      <c r="C197" s="18"/>
      <c r="D197" s="18"/>
      <c r="E197" s="18"/>
      <c r="F197" s="18"/>
      <c r="G197" s="18"/>
      <c r="H197" s="18"/>
      <c r="I197" s="18"/>
      <c r="J197" s="18"/>
      <c r="K197" s="18"/>
      <c r="L197" s="18"/>
      <c r="M197" s="18"/>
      <c r="N197" s="18"/>
      <c r="O197" s="18"/>
      <c r="P197" s="18"/>
      <c r="Q197" s="18"/>
    </row>
    <row r="198" spans="2:17">
      <c r="B198" s="18"/>
      <c r="C198" s="18"/>
      <c r="D198" s="18"/>
      <c r="E198" s="18"/>
      <c r="F198" s="18"/>
      <c r="G198" s="18"/>
      <c r="H198" s="18"/>
      <c r="I198" s="18"/>
      <c r="J198" s="18"/>
      <c r="K198" s="18"/>
      <c r="L198" s="18"/>
      <c r="M198" s="18"/>
      <c r="N198" s="18"/>
      <c r="O198" s="18"/>
      <c r="P198" s="18"/>
      <c r="Q198" s="18"/>
    </row>
    <row r="199" spans="2:17">
      <c r="B199" s="18"/>
      <c r="C199" s="18"/>
      <c r="D199" s="18"/>
      <c r="E199" s="18"/>
      <c r="F199" s="18"/>
      <c r="G199" s="18"/>
      <c r="H199" s="18"/>
      <c r="I199" s="18"/>
      <c r="J199" s="18"/>
      <c r="K199" s="18"/>
      <c r="L199" s="18"/>
      <c r="M199" s="18"/>
      <c r="N199" s="18"/>
      <c r="O199" s="18"/>
      <c r="P199" s="18"/>
      <c r="Q199" s="18"/>
    </row>
    <row r="200" spans="2:17">
      <c r="B200" s="18"/>
      <c r="C200" s="18"/>
      <c r="D200" s="18"/>
      <c r="E200" s="18"/>
      <c r="F200" s="18"/>
      <c r="G200" s="18"/>
      <c r="H200" s="18"/>
      <c r="I200" s="18"/>
      <c r="J200" s="18"/>
      <c r="K200" s="18"/>
      <c r="L200" s="18"/>
      <c r="M200" s="18"/>
      <c r="N200" s="18"/>
      <c r="O200" s="18"/>
      <c r="P200" s="18"/>
      <c r="Q200" s="18"/>
    </row>
    <row r="201" spans="2:17">
      <c r="B201" s="18"/>
      <c r="C201" s="18"/>
      <c r="D201" s="18"/>
      <c r="E201" s="18"/>
      <c r="F201" s="18"/>
      <c r="G201" s="18"/>
      <c r="H201" s="18"/>
      <c r="I201" s="18"/>
      <c r="J201" s="18"/>
      <c r="K201" s="18"/>
      <c r="L201" s="18"/>
      <c r="M201" s="18"/>
      <c r="N201" s="18"/>
      <c r="O201" s="18"/>
      <c r="P201" s="18"/>
      <c r="Q201" s="18"/>
    </row>
    <row r="202" spans="2:17">
      <c r="B202" s="18"/>
      <c r="C202" s="18"/>
      <c r="D202" s="18"/>
      <c r="E202" s="18"/>
      <c r="F202" s="18"/>
      <c r="G202" s="18"/>
      <c r="H202" s="18"/>
      <c r="I202" s="18"/>
      <c r="J202" s="18"/>
      <c r="K202" s="18"/>
      <c r="L202" s="18"/>
      <c r="M202" s="18"/>
      <c r="N202" s="18"/>
      <c r="O202" s="18"/>
      <c r="P202" s="18"/>
      <c r="Q202" s="18"/>
    </row>
    <row r="203" spans="2:17">
      <c r="B203" s="18"/>
      <c r="C203" s="18"/>
      <c r="D203" s="18"/>
      <c r="E203" s="18"/>
      <c r="F203" s="18"/>
      <c r="G203" s="18"/>
      <c r="H203" s="18"/>
      <c r="I203" s="18"/>
      <c r="J203" s="18"/>
      <c r="K203" s="18"/>
      <c r="L203" s="18"/>
      <c r="M203" s="18"/>
      <c r="N203" s="18"/>
      <c r="O203" s="18"/>
      <c r="P203" s="18"/>
      <c r="Q203" s="18"/>
    </row>
  </sheetData>
  <sheetProtection algorithmName="SHA-512" hashValue="tY7Gv+95YWxcLweuZqwMuI5Cj5axodjVFKdsuO6mdZKMyYIoP1jIiFAs3xdeaTEB0+5y/21ZKZ8ZgU1SgbXEiw==" saltValue="Ny/EX9LEDA5VcfHNhXS9MA==" spinCount="100000" sheet="1" objects="1" scenarios="1"/>
  <mergeCells count="112">
    <mergeCell ref="O84:Q84"/>
    <mergeCell ref="B88:Q88"/>
    <mergeCell ref="C92:Q92"/>
    <mergeCell ref="C94:Q94"/>
    <mergeCell ref="B84:B85"/>
    <mergeCell ref="C84:E84"/>
    <mergeCell ref="F75:H75"/>
    <mergeCell ref="B97:Q97"/>
    <mergeCell ref="B143:Q143"/>
    <mergeCell ref="C135:Q135"/>
    <mergeCell ref="I75:K75"/>
    <mergeCell ref="B100:Q100"/>
    <mergeCell ref="B113:Q113"/>
    <mergeCell ref="B120:Q120"/>
    <mergeCell ref="C75:E75"/>
    <mergeCell ref="C134:Q134"/>
    <mergeCell ref="B144:B145"/>
    <mergeCell ref="B98:B99"/>
    <mergeCell ref="O144:Q144"/>
    <mergeCell ref="L144:N144"/>
    <mergeCell ref="C98:E98"/>
    <mergeCell ref="F98:H98"/>
    <mergeCell ref="I98:K98"/>
    <mergeCell ref="L98:N98"/>
    <mergeCell ref="B5:Q5"/>
    <mergeCell ref="B46:Q46"/>
    <mergeCell ref="B52:Q52"/>
    <mergeCell ref="B49:Q49"/>
    <mergeCell ref="B55:Q55"/>
    <mergeCell ref="C25:Q25"/>
    <mergeCell ref="C32:Q32"/>
    <mergeCell ref="C40:Q40"/>
    <mergeCell ref="B58:Q58"/>
    <mergeCell ref="C41:Q41"/>
    <mergeCell ref="B6:B7"/>
    <mergeCell ref="C11:Q11"/>
    <mergeCell ref="C47:E47"/>
    <mergeCell ref="F47:H47"/>
    <mergeCell ref="I47:K47"/>
    <mergeCell ref="L47:N47"/>
    <mergeCell ref="C6:E6"/>
    <mergeCell ref="F6:H6"/>
    <mergeCell ref="I6:K6"/>
    <mergeCell ref="L6:N6"/>
    <mergeCell ref="O6:Q6"/>
    <mergeCell ref="B47:B48"/>
    <mergeCell ref="O47:Q47"/>
    <mergeCell ref="C42:Q42"/>
    <mergeCell ref="C183:Q183"/>
    <mergeCell ref="C167:L167"/>
    <mergeCell ref="C170:Q170"/>
    <mergeCell ref="C171:Q171"/>
    <mergeCell ref="C172:Q172"/>
    <mergeCell ref="C181:Q181"/>
    <mergeCell ref="C144:E144"/>
    <mergeCell ref="F144:H144"/>
    <mergeCell ref="I144:K144"/>
    <mergeCell ref="C182:Q182"/>
    <mergeCell ref="B147:Q147"/>
    <mergeCell ref="B154:Q154"/>
    <mergeCell ref="B162:Q162"/>
    <mergeCell ref="B165:Q165"/>
    <mergeCell ref="B159:Q159"/>
    <mergeCell ref="B175:H175"/>
    <mergeCell ref="B177:H177"/>
    <mergeCell ref="C166:L166"/>
    <mergeCell ref="C63:E63"/>
    <mergeCell ref="F63:H63"/>
    <mergeCell ref="I63:K63"/>
    <mergeCell ref="L63:N63"/>
    <mergeCell ref="O63:Q63"/>
    <mergeCell ref="C64:E64"/>
    <mergeCell ref="C136:Q136"/>
    <mergeCell ref="C69:Q69"/>
    <mergeCell ref="L73:N73"/>
    <mergeCell ref="B83:Q83"/>
    <mergeCell ref="O64:Q64"/>
    <mergeCell ref="O65:Q65"/>
    <mergeCell ref="L74:N74"/>
    <mergeCell ref="O73:Q73"/>
    <mergeCell ref="O74:Q74"/>
    <mergeCell ref="C74:E74"/>
    <mergeCell ref="F73:H73"/>
    <mergeCell ref="F74:H74"/>
    <mergeCell ref="I73:K73"/>
    <mergeCell ref="C77:Q77"/>
    <mergeCell ref="C78:Q78"/>
    <mergeCell ref="C79:Q79"/>
    <mergeCell ref="C73:E73"/>
    <mergeCell ref="I74:K74"/>
    <mergeCell ref="L75:N75"/>
    <mergeCell ref="O75:Q75"/>
    <mergeCell ref="B115:Q115"/>
    <mergeCell ref="C65:E65"/>
    <mergeCell ref="F64:H64"/>
    <mergeCell ref="F65:H65"/>
    <mergeCell ref="I64:K64"/>
    <mergeCell ref="I65:K65"/>
    <mergeCell ref="L64:N64"/>
    <mergeCell ref="L65:N65"/>
    <mergeCell ref="F84:H84"/>
    <mergeCell ref="I84:K84"/>
    <mergeCell ref="L84:N84"/>
    <mergeCell ref="C67:Q67"/>
    <mergeCell ref="C68:Q68"/>
    <mergeCell ref="B71:Q71"/>
    <mergeCell ref="O72:Q72"/>
    <mergeCell ref="C72:E72"/>
    <mergeCell ref="F72:H72"/>
    <mergeCell ref="I72:K72"/>
    <mergeCell ref="L72:N72"/>
    <mergeCell ref="O98:Q98"/>
  </mergeCells>
  <hyperlinks>
    <hyperlink ref="A1" location="'0_Content '!A1" display="Back to content" xr:uid="{D7E05530-8C4F-447F-88AA-FB819BA1CA26}"/>
    <hyperlink ref="A2" location="'0.1_Index'!A1" display="Index" xr:uid="{D0FAECF9-F5D3-4FF3-AAC6-83A24A987B02}"/>
  </hyperlinks>
  <pageMargins left="0.7" right="0.7" top="0.75" bottom="0.75" header="0.3" footer="0.3"/>
  <pageSetup paperSize="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A9E74-28DC-42CF-A193-A3834A159011}">
  <sheetPr>
    <tabColor rgb="FF004F95"/>
  </sheetPr>
  <dimension ref="A1:T23"/>
  <sheetViews>
    <sheetView workbookViewId="0"/>
  </sheetViews>
  <sheetFormatPr defaultColWidth="8.42578125" defaultRowHeight="15"/>
  <cols>
    <col min="2" max="2" width="57.42578125" style="7" customWidth="1"/>
    <col min="3" max="17" width="11.42578125" style="7" customWidth="1"/>
    <col min="18" max="18" width="10.85546875" customWidth="1"/>
  </cols>
  <sheetData>
    <row r="1" spans="1:20">
      <c r="A1" s="175" t="s">
        <v>17</v>
      </c>
      <c r="B1" s="321"/>
      <c r="C1" s="321"/>
      <c r="D1" s="321"/>
      <c r="E1" s="321"/>
      <c r="F1" s="321"/>
      <c r="G1" s="321"/>
      <c r="H1" s="321"/>
      <c r="I1" s="321"/>
      <c r="J1" s="321"/>
      <c r="K1" s="321"/>
      <c r="L1" s="321"/>
      <c r="M1" s="321"/>
      <c r="N1" s="321"/>
      <c r="O1" s="321"/>
      <c r="P1" s="321"/>
      <c r="Q1" s="321"/>
    </row>
    <row r="2" spans="1:20">
      <c r="A2" s="175" t="s">
        <v>328</v>
      </c>
      <c r="B2" s="321"/>
      <c r="C2" s="321"/>
      <c r="D2" s="321"/>
      <c r="E2" s="321"/>
      <c r="F2" s="321"/>
      <c r="G2" s="321"/>
      <c r="H2" s="321"/>
      <c r="I2" s="321"/>
      <c r="J2" s="321"/>
      <c r="K2" s="321"/>
      <c r="L2" s="321"/>
      <c r="M2" s="321"/>
      <c r="N2" s="321"/>
      <c r="O2" s="321"/>
      <c r="P2" s="321"/>
      <c r="Q2" s="321"/>
    </row>
    <row r="3" spans="1:20">
      <c r="B3" s="541" t="s">
        <v>246</v>
      </c>
      <c r="C3" s="541"/>
      <c r="D3" s="541"/>
      <c r="E3" s="541"/>
      <c r="F3" s="541"/>
      <c r="G3" s="541"/>
      <c r="H3" s="541"/>
      <c r="I3" s="541"/>
      <c r="J3" s="541"/>
      <c r="K3" s="541"/>
      <c r="L3" s="541"/>
      <c r="M3" s="541"/>
      <c r="N3" s="541"/>
      <c r="O3" s="541"/>
      <c r="P3" s="541"/>
      <c r="Q3" s="183"/>
    </row>
    <row r="4" spans="1:20" ht="21" customHeight="1">
      <c r="B4" s="453" t="s">
        <v>24</v>
      </c>
      <c r="C4" s="436" t="s">
        <v>330</v>
      </c>
      <c r="D4" s="437"/>
      <c r="E4" s="438"/>
      <c r="F4" s="436" t="s">
        <v>331</v>
      </c>
      <c r="G4" s="437"/>
      <c r="H4" s="438"/>
      <c r="I4" s="436" t="s">
        <v>332</v>
      </c>
      <c r="J4" s="437"/>
      <c r="K4" s="438"/>
      <c r="L4" s="436" t="s">
        <v>333</v>
      </c>
      <c r="M4" s="437"/>
      <c r="N4" s="438"/>
      <c r="O4" s="543" t="s">
        <v>158</v>
      </c>
      <c r="P4" s="439"/>
      <c r="Q4" s="439"/>
    </row>
    <row r="5" spans="1:20">
      <c r="B5" s="453"/>
      <c r="C5" s="84">
        <v>2019</v>
      </c>
      <c r="D5" s="84">
        <v>2020</v>
      </c>
      <c r="E5" s="85" t="s">
        <v>527</v>
      </c>
      <c r="F5" s="84">
        <v>2019</v>
      </c>
      <c r="G5" s="84">
        <v>2020</v>
      </c>
      <c r="H5" s="85" t="s">
        <v>527</v>
      </c>
      <c r="I5" s="84">
        <v>2019</v>
      </c>
      <c r="J5" s="84">
        <v>2020</v>
      </c>
      <c r="K5" s="85" t="s">
        <v>527</v>
      </c>
      <c r="L5" s="84">
        <v>2019</v>
      </c>
      <c r="M5" s="84">
        <v>2020</v>
      </c>
      <c r="N5" s="85" t="s">
        <v>527</v>
      </c>
      <c r="O5" s="84">
        <v>2019</v>
      </c>
      <c r="P5" s="84">
        <v>2020</v>
      </c>
      <c r="Q5" s="85" t="s">
        <v>527</v>
      </c>
    </row>
    <row r="6" spans="1:20">
      <c r="B6" s="120" t="s">
        <v>247</v>
      </c>
      <c r="C6" s="97" t="s">
        <v>528</v>
      </c>
      <c r="D6" s="92">
        <v>340</v>
      </c>
      <c r="E6" s="92">
        <v>319</v>
      </c>
      <c r="F6" s="97" t="s">
        <v>528</v>
      </c>
      <c r="G6" s="92">
        <v>96</v>
      </c>
      <c r="H6" s="92">
        <v>116</v>
      </c>
      <c r="I6" s="97" t="s">
        <v>528</v>
      </c>
      <c r="J6" s="92">
        <v>45</v>
      </c>
      <c r="K6" s="92">
        <v>77</v>
      </c>
      <c r="L6" s="97" t="s">
        <v>528</v>
      </c>
      <c r="M6" s="92">
        <v>161</v>
      </c>
      <c r="N6" s="92">
        <v>184</v>
      </c>
      <c r="O6" s="97" t="s">
        <v>528</v>
      </c>
      <c r="P6" s="92">
        <v>642</v>
      </c>
      <c r="Q6" s="92">
        <v>696</v>
      </c>
      <c r="R6" s="234"/>
      <c r="S6" s="234"/>
      <c r="T6" s="234"/>
    </row>
    <row r="7" spans="1:20">
      <c r="B7" s="120" t="s">
        <v>248</v>
      </c>
      <c r="C7" s="97" t="s">
        <v>528</v>
      </c>
      <c r="D7" s="118">
        <v>0.4</v>
      </c>
      <c r="E7" s="118">
        <v>0.3654066437571592</v>
      </c>
      <c r="F7" s="390" t="s">
        <v>528</v>
      </c>
      <c r="G7" s="118">
        <v>0.23799999999999999</v>
      </c>
      <c r="H7" s="118">
        <v>0.31521739130434784</v>
      </c>
      <c r="I7" s="390" t="s">
        <v>528</v>
      </c>
      <c r="J7" s="118">
        <v>0.36299999999999999</v>
      </c>
      <c r="K7" s="118">
        <v>0.49677419354838709</v>
      </c>
      <c r="L7" s="390" t="s">
        <v>528</v>
      </c>
      <c r="M7" s="118">
        <v>0.48799999999999999</v>
      </c>
      <c r="N7" s="118">
        <v>0.54761904761904767</v>
      </c>
      <c r="O7" s="390" t="s">
        <v>528</v>
      </c>
      <c r="P7" s="118">
        <v>0.376</v>
      </c>
      <c r="Q7" s="118">
        <v>0.40069084628670121</v>
      </c>
      <c r="R7" s="234"/>
      <c r="S7" s="234"/>
      <c r="T7" s="234"/>
    </row>
    <row r="8" spans="1:20">
      <c r="B8" s="120" t="s">
        <v>529</v>
      </c>
      <c r="C8" s="97" t="s">
        <v>528</v>
      </c>
      <c r="D8" s="97" t="s">
        <v>528</v>
      </c>
      <c r="E8" s="118">
        <v>0.6435816621553917</v>
      </c>
      <c r="F8" s="97" t="s">
        <v>528</v>
      </c>
      <c r="G8" s="97" t="s">
        <v>528</v>
      </c>
      <c r="H8" s="118">
        <v>0.24251089633371478</v>
      </c>
      <c r="I8" s="97" t="s">
        <v>528</v>
      </c>
      <c r="J8" s="97" t="s">
        <v>528</v>
      </c>
      <c r="K8" s="118">
        <v>0.64748030844838167</v>
      </c>
      <c r="L8" s="97" t="s">
        <v>528</v>
      </c>
      <c r="M8" s="97" t="s">
        <v>528</v>
      </c>
      <c r="N8" s="118">
        <v>0.79000591411732002</v>
      </c>
      <c r="O8" s="97" t="s">
        <v>528</v>
      </c>
      <c r="P8" s="97" t="s">
        <v>528</v>
      </c>
      <c r="Q8" s="118">
        <v>0.57435725176446284</v>
      </c>
      <c r="R8" s="234"/>
      <c r="S8" s="234"/>
      <c r="T8" s="234"/>
    </row>
    <row r="9" spans="1:20">
      <c r="B9" s="22"/>
      <c r="C9" s="22"/>
      <c r="D9" s="18"/>
      <c r="E9" s="18"/>
      <c r="F9" s="18"/>
      <c r="G9" s="18"/>
      <c r="H9" s="18"/>
      <c r="I9" s="18"/>
      <c r="J9" s="18"/>
      <c r="K9" s="18"/>
      <c r="L9" s="18"/>
      <c r="M9" s="18"/>
      <c r="N9" s="18"/>
      <c r="O9" s="18"/>
      <c r="P9" s="18"/>
      <c r="Q9" s="18"/>
    </row>
    <row r="10" spans="1:20">
      <c r="B10" s="92" t="s">
        <v>383</v>
      </c>
      <c r="C10" s="525" t="s">
        <v>530</v>
      </c>
      <c r="D10" s="513"/>
      <c r="E10" s="513"/>
      <c r="F10" s="513"/>
      <c r="G10" s="513"/>
      <c r="H10" s="513"/>
      <c r="I10" s="513"/>
      <c r="J10" s="513"/>
      <c r="K10" s="513"/>
      <c r="L10" s="513"/>
      <c r="M10" s="513"/>
      <c r="N10" s="513"/>
      <c r="O10" s="513"/>
      <c r="P10" s="513"/>
      <c r="Q10" s="514"/>
    </row>
    <row r="11" spans="1:20">
      <c r="B11" s="92" t="s">
        <v>385</v>
      </c>
      <c r="C11" s="525" t="s">
        <v>358</v>
      </c>
      <c r="D11" s="513"/>
      <c r="E11" s="513"/>
      <c r="F11" s="513"/>
      <c r="G11" s="513"/>
      <c r="H11" s="513"/>
      <c r="I11" s="513"/>
      <c r="J11" s="513"/>
      <c r="K11" s="513"/>
      <c r="L11" s="513"/>
      <c r="M11" s="513"/>
      <c r="N11" s="513"/>
      <c r="O11" s="513"/>
      <c r="P11" s="513"/>
      <c r="Q11" s="514"/>
    </row>
    <row r="12" spans="1:20">
      <c r="B12" s="92" t="s">
        <v>387</v>
      </c>
      <c r="C12" s="542"/>
      <c r="D12" s="474"/>
      <c r="E12" s="474"/>
      <c r="F12" s="474"/>
      <c r="G12" s="474"/>
      <c r="H12" s="474"/>
      <c r="I12" s="474"/>
      <c r="J12" s="474"/>
      <c r="K12" s="474"/>
      <c r="L12" s="474"/>
      <c r="M12" s="474"/>
      <c r="N12" s="474"/>
      <c r="O12" s="474"/>
      <c r="P12" s="474"/>
      <c r="Q12" s="475"/>
    </row>
    <row r="14" spans="1:20">
      <c r="B14" s="538" t="s">
        <v>249</v>
      </c>
      <c r="C14" s="539"/>
      <c r="D14" s="539"/>
      <c r="E14" s="539"/>
      <c r="F14" s="539"/>
      <c r="G14" s="539"/>
      <c r="H14" s="539"/>
      <c r="I14" s="539"/>
      <c r="J14" s="539"/>
      <c r="K14" s="539"/>
      <c r="L14" s="539"/>
      <c r="M14" s="539"/>
      <c r="N14" s="539"/>
      <c r="O14" s="539"/>
      <c r="P14" s="540"/>
      <c r="Q14" s="183"/>
    </row>
    <row r="15" spans="1:20">
      <c r="B15" s="536" t="s">
        <v>24</v>
      </c>
      <c r="C15" s="436" t="s">
        <v>330</v>
      </c>
      <c r="D15" s="437"/>
      <c r="E15" s="438"/>
      <c r="F15" s="436" t="s">
        <v>331</v>
      </c>
      <c r="G15" s="437"/>
      <c r="H15" s="438"/>
      <c r="I15" s="436" t="s">
        <v>332</v>
      </c>
      <c r="J15" s="437"/>
      <c r="K15" s="438"/>
      <c r="L15" s="436" t="s">
        <v>333</v>
      </c>
      <c r="M15" s="437"/>
      <c r="N15" s="438"/>
      <c r="O15" s="543" t="s">
        <v>158</v>
      </c>
      <c r="P15" s="439"/>
      <c r="Q15" s="439"/>
    </row>
    <row r="16" spans="1:20">
      <c r="B16" s="537"/>
      <c r="C16" s="84">
        <v>2019</v>
      </c>
      <c r="D16" s="84">
        <v>2020</v>
      </c>
      <c r="E16" s="85" t="s">
        <v>527</v>
      </c>
      <c r="F16" s="84">
        <v>2019</v>
      </c>
      <c r="G16" s="84">
        <v>2020</v>
      </c>
      <c r="H16" s="85" t="s">
        <v>527</v>
      </c>
      <c r="I16" s="84">
        <v>2019</v>
      </c>
      <c r="J16" s="84">
        <v>2020</v>
      </c>
      <c r="K16" s="85" t="s">
        <v>527</v>
      </c>
      <c r="L16" s="84">
        <v>2019</v>
      </c>
      <c r="M16" s="84">
        <v>2020</v>
      </c>
      <c r="N16" s="85" t="s">
        <v>527</v>
      </c>
      <c r="O16" s="84">
        <v>2019</v>
      </c>
      <c r="P16" s="84">
        <v>2020</v>
      </c>
      <c r="Q16" s="85" t="s">
        <v>527</v>
      </c>
    </row>
    <row r="17" spans="2:17">
      <c r="B17" s="362" t="s">
        <v>531</v>
      </c>
      <c r="C17" s="542"/>
      <c r="D17" s="474"/>
      <c r="E17" s="474"/>
      <c r="F17" s="474"/>
      <c r="G17" s="474"/>
      <c r="H17" s="474"/>
      <c r="I17" s="474"/>
      <c r="J17" s="474"/>
      <c r="K17" s="474"/>
      <c r="L17" s="474"/>
      <c r="M17" s="474"/>
      <c r="N17" s="474"/>
      <c r="O17" s="474"/>
      <c r="P17" s="474"/>
      <c r="Q17" s="475"/>
    </row>
    <row r="18" spans="2:17">
      <c r="B18" s="362" t="s">
        <v>532</v>
      </c>
      <c r="C18" s="97" t="s">
        <v>528</v>
      </c>
      <c r="D18" s="97" t="s">
        <v>528</v>
      </c>
      <c r="E18" s="367">
        <v>0.86435643564356435</v>
      </c>
      <c r="F18" s="97" t="s">
        <v>528</v>
      </c>
      <c r="G18" s="97" t="s">
        <v>528</v>
      </c>
      <c r="H18" s="367">
        <v>0.76907216494845365</v>
      </c>
      <c r="I18" s="97" t="s">
        <v>528</v>
      </c>
      <c r="J18" s="97" t="s">
        <v>528</v>
      </c>
      <c r="K18" s="367">
        <v>0.74879227053140096</v>
      </c>
      <c r="L18" s="97" t="s">
        <v>528</v>
      </c>
      <c r="M18" s="97" t="s">
        <v>528</v>
      </c>
      <c r="N18" s="367">
        <v>0.89600000000000002</v>
      </c>
      <c r="O18" s="97" t="s">
        <v>528</v>
      </c>
      <c r="P18" s="97" t="s">
        <v>528</v>
      </c>
      <c r="Q18" s="367">
        <v>0.83630235917188256</v>
      </c>
    </row>
    <row r="19" spans="2:17">
      <c r="B19" s="362" t="s">
        <v>533</v>
      </c>
      <c r="C19" s="97" t="s">
        <v>528</v>
      </c>
      <c r="D19" s="97" t="s">
        <v>528</v>
      </c>
      <c r="E19" s="367">
        <v>0.86435643564356435</v>
      </c>
      <c r="F19" s="97" t="s">
        <v>528</v>
      </c>
      <c r="G19" s="97" t="s">
        <v>528</v>
      </c>
      <c r="H19" s="367">
        <v>0.76907216494845365</v>
      </c>
      <c r="I19" s="97" t="s">
        <v>528</v>
      </c>
      <c r="J19" s="97" t="s">
        <v>528</v>
      </c>
      <c r="K19" s="367">
        <v>0.74879227053140096</v>
      </c>
      <c r="L19" s="97" t="s">
        <v>528</v>
      </c>
      <c r="M19" s="97" t="s">
        <v>528</v>
      </c>
      <c r="N19" s="367">
        <v>0.89600000000000002</v>
      </c>
      <c r="O19" s="97" t="s">
        <v>528</v>
      </c>
      <c r="P19" s="97" t="s">
        <v>528</v>
      </c>
      <c r="Q19" s="367">
        <v>0.83630235917188256</v>
      </c>
    </row>
    <row r="20" spans="2:17">
      <c r="B20" s="321"/>
      <c r="C20" s="321"/>
      <c r="D20" s="321"/>
      <c r="E20" s="321"/>
      <c r="F20" s="321"/>
      <c r="G20" s="321"/>
      <c r="H20" s="321"/>
      <c r="I20" s="321"/>
      <c r="J20" s="321"/>
      <c r="K20" s="321"/>
      <c r="L20" s="321"/>
      <c r="M20" s="321"/>
      <c r="N20" s="321"/>
      <c r="O20" s="321"/>
      <c r="P20" s="321"/>
      <c r="Q20" s="321"/>
    </row>
    <row r="21" spans="2:17">
      <c r="B21" s="92" t="s">
        <v>383</v>
      </c>
      <c r="C21" s="525" t="s">
        <v>530</v>
      </c>
      <c r="D21" s="513"/>
      <c r="E21" s="513"/>
      <c r="F21" s="513"/>
      <c r="G21" s="513"/>
      <c r="H21" s="513"/>
      <c r="I21" s="513"/>
      <c r="J21" s="513"/>
      <c r="K21" s="513"/>
      <c r="L21" s="513"/>
      <c r="M21" s="513"/>
      <c r="N21" s="513"/>
      <c r="O21" s="513"/>
      <c r="P21" s="513"/>
      <c r="Q21" s="514"/>
    </row>
    <row r="22" spans="2:17">
      <c r="B22" s="92" t="s">
        <v>385</v>
      </c>
      <c r="C22" s="525" t="s">
        <v>358</v>
      </c>
      <c r="D22" s="513"/>
      <c r="E22" s="513"/>
      <c r="F22" s="513"/>
      <c r="G22" s="513"/>
      <c r="H22" s="513"/>
      <c r="I22" s="513"/>
      <c r="J22" s="513"/>
      <c r="K22" s="513"/>
      <c r="L22" s="513"/>
      <c r="M22" s="513"/>
      <c r="N22" s="513"/>
      <c r="O22" s="513"/>
      <c r="P22" s="513"/>
      <c r="Q22" s="514"/>
    </row>
    <row r="23" spans="2:17">
      <c r="B23" s="92" t="s">
        <v>387</v>
      </c>
      <c r="C23" s="544" t="s">
        <v>667</v>
      </c>
      <c r="D23" s="544"/>
      <c r="E23" s="544"/>
      <c r="F23" s="544"/>
      <c r="G23" s="544"/>
      <c r="H23" s="544"/>
      <c r="I23" s="544"/>
      <c r="J23" s="544"/>
      <c r="K23" s="544"/>
      <c r="L23" s="544"/>
      <c r="M23" s="544"/>
      <c r="N23" s="544"/>
      <c r="O23" s="544"/>
      <c r="P23" s="544"/>
      <c r="Q23" s="544"/>
    </row>
  </sheetData>
  <sheetProtection algorithmName="SHA-512" hashValue="7zkCAFd2x+WKnLwREzvjAvyBmgcr5bR+okcRwuxviqNZSdCe24E4UQLR2ybkYbpT530O5b9xqKUOfbWpVOLxZA==" saltValue="f/2V7jNiShETXG/+OTBuLQ==" spinCount="100000" sheet="1" objects="1" scenarios="1"/>
  <mergeCells count="21">
    <mergeCell ref="O15:Q15"/>
    <mergeCell ref="C17:Q17"/>
    <mergeCell ref="C21:Q21"/>
    <mergeCell ref="C22:Q22"/>
    <mergeCell ref="C23:Q23"/>
    <mergeCell ref="B15:B16"/>
    <mergeCell ref="B14:P14"/>
    <mergeCell ref="B3:P3"/>
    <mergeCell ref="B4:B5"/>
    <mergeCell ref="C4:E4"/>
    <mergeCell ref="C10:Q10"/>
    <mergeCell ref="C11:Q11"/>
    <mergeCell ref="C12:Q12"/>
    <mergeCell ref="F4:H4"/>
    <mergeCell ref="I4:K4"/>
    <mergeCell ref="L4:N4"/>
    <mergeCell ref="O4:Q4"/>
    <mergeCell ref="C15:E15"/>
    <mergeCell ref="F15:H15"/>
    <mergeCell ref="I15:K15"/>
    <mergeCell ref="L15:N15"/>
  </mergeCells>
  <hyperlinks>
    <hyperlink ref="A1" location="'0_Content '!A1" display="Back to content" xr:uid="{4AF9BE22-8A5B-44B8-87D0-D52D06EECB46}"/>
    <hyperlink ref="A2" location="'0.1_Index'!A1" display="Index" xr:uid="{8362E1C3-D762-4B82-92E9-697055EFC6CC}"/>
    <hyperlink ref="C23:Q23" r:id="rId1" location="human" display="1See our Exclusion List. Code of Conduct p. 34." xr:uid="{3E70C56E-E6BD-49BF-8E89-D9CE25BBF95D}"/>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B035F-424E-46A3-81C5-2DA5F1820280}">
  <sheetPr>
    <tabColor rgb="FF004F95"/>
    <pageSetUpPr fitToPage="1"/>
  </sheetPr>
  <dimension ref="A1:T52"/>
  <sheetViews>
    <sheetView workbookViewId="0"/>
  </sheetViews>
  <sheetFormatPr defaultColWidth="8.85546875" defaultRowHeight="15"/>
  <cols>
    <col min="2" max="2" width="42.85546875" style="7" customWidth="1"/>
    <col min="3" max="6" width="10.140625" style="7" customWidth="1"/>
    <col min="7" max="8" width="12.42578125" style="7" customWidth="1"/>
    <col min="9" max="17" width="10.140625" style="7" customWidth="1"/>
  </cols>
  <sheetData>
    <row r="1" spans="1:20">
      <c r="A1" s="175" t="s">
        <v>17</v>
      </c>
      <c r="B1" s="321"/>
      <c r="C1" s="321"/>
      <c r="D1" s="321"/>
      <c r="E1" s="321"/>
      <c r="F1" s="321"/>
      <c r="G1" s="321"/>
      <c r="H1" s="321"/>
      <c r="I1" s="321"/>
      <c r="J1" s="321"/>
      <c r="K1" s="321"/>
      <c r="L1" s="321"/>
      <c r="M1" s="321"/>
      <c r="N1" s="321"/>
      <c r="O1" s="321"/>
      <c r="P1" s="321"/>
      <c r="Q1" s="321"/>
    </row>
    <row r="2" spans="1:20">
      <c r="A2" s="175" t="s">
        <v>328</v>
      </c>
      <c r="B2" s="321"/>
      <c r="C2" s="321"/>
      <c r="D2" s="321"/>
      <c r="E2" s="321"/>
      <c r="F2" s="321"/>
      <c r="G2" s="321"/>
      <c r="H2" s="321"/>
      <c r="I2" s="321"/>
      <c r="J2" s="321"/>
      <c r="K2" s="321"/>
      <c r="L2" s="321"/>
      <c r="M2" s="321"/>
      <c r="N2" s="321"/>
      <c r="O2" s="321"/>
      <c r="P2" s="321"/>
      <c r="Q2" s="321"/>
    </row>
    <row r="3" spans="1:20">
      <c r="B3" s="180" t="s">
        <v>250</v>
      </c>
      <c r="C3" s="26"/>
      <c r="D3" s="26"/>
      <c r="E3" s="26"/>
      <c r="F3" s="26" t="s">
        <v>534</v>
      </c>
      <c r="G3" s="18"/>
      <c r="H3" s="18"/>
      <c r="I3" s="26"/>
      <c r="J3" s="26"/>
      <c r="K3" s="26"/>
      <c r="L3" s="26"/>
      <c r="M3" s="26"/>
      <c r="N3" s="26"/>
      <c r="O3" s="26"/>
      <c r="P3" s="18"/>
      <c r="Q3" s="18"/>
    </row>
    <row r="4" spans="1:20">
      <c r="B4" s="18"/>
      <c r="C4" s="26"/>
      <c r="D4" s="26"/>
      <c r="E4" s="26"/>
      <c r="F4" s="26"/>
      <c r="G4" s="26"/>
      <c r="H4" s="26"/>
      <c r="I4" s="26"/>
      <c r="J4" s="26"/>
      <c r="K4" s="26"/>
      <c r="L4" s="26"/>
      <c r="M4" s="26"/>
      <c r="N4" s="26"/>
      <c r="O4" s="26"/>
      <c r="P4" s="18"/>
      <c r="Q4" s="18"/>
    </row>
    <row r="5" spans="1:20">
      <c r="B5" s="541" t="s">
        <v>251</v>
      </c>
      <c r="C5" s="541"/>
      <c r="D5" s="541"/>
      <c r="E5" s="541"/>
      <c r="F5" s="541"/>
      <c r="G5" s="541"/>
      <c r="H5" s="541"/>
      <c r="I5" s="541"/>
      <c r="J5" s="541"/>
      <c r="K5" s="541"/>
      <c r="L5" s="541"/>
      <c r="M5" s="541"/>
      <c r="N5" s="541"/>
      <c r="O5" s="541"/>
      <c r="P5" s="541"/>
      <c r="Q5" s="183"/>
    </row>
    <row r="6" spans="1:20">
      <c r="B6" s="453" t="s">
        <v>24</v>
      </c>
      <c r="C6" s="436" t="s">
        <v>330</v>
      </c>
      <c r="D6" s="437"/>
      <c r="E6" s="438"/>
      <c r="F6" s="436" t="s">
        <v>331</v>
      </c>
      <c r="G6" s="437"/>
      <c r="H6" s="438"/>
      <c r="I6" s="436" t="s">
        <v>332</v>
      </c>
      <c r="J6" s="437"/>
      <c r="K6" s="438"/>
      <c r="L6" s="436" t="s">
        <v>333</v>
      </c>
      <c r="M6" s="437"/>
      <c r="N6" s="438"/>
      <c r="O6" s="545" t="s">
        <v>158</v>
      </c>
      <c r="P6" s="546"/>
      <c r="Q6" s="546"/>
    </row>
    <row r="7" spans="1:20">
      <c r="B7" s="453"/>
      <c r="C7" s="84" t="s">
        <v>391</v>
      </c>
      <c r="D7" s="84" t="s">
        <v>392</v>
      </c>
      <c r="E7" s="85" t="s">
        <v>393</v>
      </c>
      <c r="F7" s="84" t="s">
        <v>391</v>
      </c>
      <c r="G7" s="84" t="s">
        <v>392</v>
      </c>
      <c r="H7" s="85" t="s">
        <v>393</v>
      </c>
      <c r="I7" s="84" t="s">
        <v>391</v>
      </c>
      <c r="J7" s="84" t="s">
        <v>392</v>
      </c>
      <c r="K7" s="85" t="s">
        <v>393</v>
      </c>
      <c r="L7" s="84" t="s">
        <v>391</v>
      </c>
      <c r="M7" s="84" t="s">
        <v>392</v>
      </c>
      <c r="N7" s="85" t="s">
        <v>393</v>
      </c>
      <c r="O7" s="84" t="s">
        <v>391</v>
      </c>
      <c r="P7" s="84" t="s">
        <v>392</v>
      </c>
      <c r="Q7" s="85" t="s">
        <v>393</v>
      </c>
    </row>
    <row r="8" spans="1:20">
      <c r="B8" s="99" t="s">
        <v>252</v>
      </c>
      <c r="C8" s="94">
        <v>7</v>
      </c>
      <c r="D8" s="99">
        <v>7</v>
      </c>
      <c r="E8" s="99">
        <v>7</v>
      </c>
      <c r="F8" s="94">
        <v>3</v>
      </c>
      <c r="G8" s="99">
        <v>3</v>
      </c>
      <c r="H8" s="99">
        <v>3</v>
      </c>
      <c r="I8" s="94">
        <v>1</v>
      </c>
      <c r="J8" s="99">
        <v>1</v>
      </c>
      <c r="K8" s="99">
        <v>1</v>
      </c>
      <c r="L8" s="94">
        <v>1</v>
      </c>
      <c r="M8" s="99">
        <v>1</v>
      </c>
      <c r="N8" s="99">
        <v>1</v>
      </c>
      <c r="O8" s="94">
        <v>12</v>
      </c>
      <c r="P8" s="99">
        <v>12</v>
      </c>
      <c r="Q8" s="99">
        <f>E8+H8+K8+N8</f>
        <v>12</v>
      </c>
      <c r="R8" s="234"/>
      <c r="S8" s="234"/>
      <c r="T8" s="234"/>
    </row>
    <row r="9" spans="1:20">
      <c r="B9" s="99" t="s">
        <v>253</v>
      </c>
      <c r="C9" s="94">
        <v>2</v>
      </c>
      <c r="D9" s="99">
        <v>2</v>
      </c>
      <c r="E9" s="99">
        <v>2</v>
      </c>
      <c r="F9" s="94">
        <v>0</v>
      </c>
      <c r="G9" s="99">
        <v>0</v>
      </c>
      <c r="H9" s="99">
        <v>1</v>
      </c>
      <c r="I9" s="94">
        <v>0</v>
      </c>
      <c r="J9" s="99">
        <v>0</v>
      </c>
      <c r="K9" s="99">
        <v>0</v>
      </c>
      <c r="L9" s="94">
        <v>3</v>
      </c>
      <c r="M9" s="99">
        <v>3</v>
      </c>
      <c r="N9" s="99">
        <v>3</v>
      </c>
      <c r="O9" s="94">
        <v>5</v>
      </c>
      <c r="P9" s="99">
        <v>5</v>
      </c>
      <c r="Q9" s="99">
        <f>E9+H9+K9+N9</f>
        <v>6</v>
      </c>
      <c r="R9" s="234"/>
      <c r="S9" s="234"/>
      <c r="T9" s="234"/>
    </row>
    <row r="10" spans="1:20">
      <c r="B10" s="99" t="s">
        <v>535</v>
      </c>
      <c r="C10" s="127">
        <v>50</v>
      </c>
      <c r="D10" s="99">
        <v>28</v>
      </c>
      <c r="E10" s="99">
        <v>25</v>
      </c>
      <c r="F10" s="127">
        <v>23</v>
      </c>
      <c r="G10" s="99">
        <v>15</v>
      </c>
      <c r="H10" s="99">
        <v>14</v>
      </c>
      <c r="I10" s="127">
        <v>7</v>
      </c>
      <c r="J10" s="99">
        <v>7</v>
      </c>
      <c r="K10" s="99">
        <v>4</v>
      </c>
      <c r="L10" s="127">
        <v>1</v>
      </c>
      <c r="M10" s="99">
        <v>1</v>
      </c>
      <c r="N10" s="99">
        <v>1</v>
      </c>
      <c r="O10" s="94">
        <v>81</v>
      </c>
      <c r="P10" s="99">
        <v>51</v>
      </c>
      <c r="Q10" s="99">
        <f>E10+H10+K10+N10</f>
        <v>44</v>
      </c>
      <c r="R10" s="234"/>
      <c r="S10" s="234"/>
      <c r="T10" s="234"/>
    </row>
    <row r="11" spans="1:20">
      <c r="B11" s="99" t="s">
        <v>255</v>
      </c>
      <c r="C11" s="145">
        <v>1601</v>
      </c>
      <c r="D11" s="145">
        <v>1687</v>
      </c>
      <c r="E11" s="145">
        <v>1601</v>
      </c>
      <c r="F11" s="145">
        <v>651</v>
      </c>
      <c r="G11" s="145">
        <v>735</v>
      </c>
      <c r="H11" s="145">
        <v>704</v>
      </c>
      <c r="I11" s="145">
        <v>228</v>
      </c>
      <c r="J11" s="145">
        <v>252</v>
      </c>
      <c r="K11" s="145">
        <v>246</v>
      </c>
      <c r="L11" s="92">
        <v>643</v>
      </c>
      <c r="M11" s="145">
        <v>681</v>
      </c>
      <c r="N11" s="145">
        <v>743</v>
      </c>
      <c r="O11" s="146">
        <v>3123</v>
      </c>
      <c r="P11" s="145">
        <v>3355</v>
      </c>
      <c r="Q11" s="145">
        <v>3294</v>
      </c>
    </row>
    <row r="12" spans="1:20">
      <c r="B12" s="18"/>
      <c r="C12" s="26"/>
      <c r="D12" s="26"/>
      <c r="E12" s="26"/>
      <c r="F12" s="26"/>
      <c r="G12" s="26"/>
      <c r="H12" s="26"/>
      <c r="I12" s="26"/>
      <c r="J12" s="26"/>
      <c r="K12" s="26"/>
      <c r="L12" s="26"/>
      <c r="M12" s="26"/>
      <c r="N12" s="26"/>
      <c r="O12" s="26"/>
      <c r="P12" s="18"/>
      <c r="Q12" s="18"/>
    </row>
    <row r="13" spans="1:20" ht="14.45" customHeight="1">
      <c r="B13" s="92" t="s">
        <v>383</v>
      </c>
      <c r="C13" s="471" t="s">
        <v>536</v>
      </c>
      <c r="D13" s="471"/>
      <c r="E13" s="471"/>
      <c r="F13" s="471"/>
      <c r="G13" s="471"/>
      <c r="H13" s="471"/>
      <c r="I13" s="471"/>
      <c r="J13" s="471"/>
      <c r="K13" s="471"/>
      <c r="L13" s="471"/>
      <c r="M13" s="471"/>
      <c r="N13" s="471"/>
      <c r="O13" s="471"/>
      <c r="P13" s="471"/>
      <c r="Q13" s="471"/>
    </row>
    <row r="14" spans="1:20" ht="14.45" customHeight="1">
      <c r="B14" s="92" t="s">
        <v>385</v>
      </c>
      <c r="C14" s="471" t="s">
        <v>358</v>
      </c>
      <c r="D14" s="471"/>
      <c r="E14" s="471"/>
      <c r="F14" s="471"/>
      <c r="G14" s="471"/>
      <c r="H14" s="471"/>
      <c r="I14" s="471"/>
      <c r="J14" s="471"/>
      <c r="K14" s="471"/>
      <c r="L14" s="471"/>
      <c r="M14" s="471"/>
      <c r="N14" s="471"/>
      <c r="O14" s="471"/>
      <c r="P14" s="471"/>
      <c r="Q14" s="471"/>
    </row>
    <row r="15" spans="1:20" ht="14.45" customHeight="1">
      <c r="B15" s="98" t="s">
        <v>537</v>
      </c>
      <c r="C15" s="470" t="s">
        <v>486</v>
      </c>
      <c r="D15" s="470"/>
      <c r="E15" s="470"/>
      <c r="F15" s="470"/>
      <c r="G15" s="470"/>
      <c r="H15" s="470"/>
      <c r="I15" s="470"/>
      <c r="J15" s="470"/>
      <c r="K15" s="470"/>
      <c r="L15" s="470"/>
      <c r="M15" s="470"/>
      <c r="N15" s="470"/>
      <c r="O15" s="470"/>
      <c r="P15" s="470"/>
      <c r="Q15" s="470"/>
    </row>
    <row r="16" spans="1:20" ht="14.45" customHeight="1">
      <c r="B16" s="18"/>
      <c r="C16" s="26"/>
      <c r="D16" s="26"/>
      <c r="E16" s="26"/>
      <c r="F16" s="26"/>
      <c r="G16" s="26"/>
      <c r="H16" s="26"/>
      <c r="I16" s="26"/>
      <c r="J16" s="26"/>
      <c r="K16" s="26"/>
      <c r="L16" s="26"/>
      <c r="M16" s="26"/>
      <c r="N16" s="26"/>
      <c r="O16" s="26"/>
      <c r="P16" s="18"/>
      <c r="Q16" s="18"/>
    </row>
    <row r="17" spans="1:20" ht="14.45" customHeight="1">
      <c r="B17" s="18"/>
      <c r="C17" s="26"/>
      <c r="D17" s="26"/>
      <c r="E17" s="26"/>
      <c r="F17" s="26"/>
      <c r="G17" s="26"/>
      <c r="H17" s="26"/>
      <c r="I17" s="26"/>
      <c r="J17" s="26"/>
      <c r="K17" s="26"/>
      <c r="L17" s="26"/>
      <c r="M17" s="26"/>
      <c r="N17" s="26"/>
      <c r="O17" s="26"/>
      <c r="P17" s="18"/>
      <c r="Q17" s="18"/>
    </row>
    <row r="18" spans="1:20" ht="14.45" customHeight="1">
      <c r="B18" s="541" t="s">
        <v>538</v>
      </c>
      <c r="C18" s="541"/>
      <c r="D18" s="541"/>
      <c r="E18" s="541"/>
      <c r="F18" s="541"/>
      <c r="G18" s="541"/>
      <c r="H18" s="541"/>
      <c r="I18" s="541"/>
      <c r="J18" s="541"/>
      <c r="K18" s="541"/>
      <c r="L18" s="541"/>
      <c r="M18" s="541"/>
      <c r="N18" s="541"/>
      <c r="O18" s="541"/>
      <c r="P18" s="541"/>
      <c r="Q18" s="183"/>
    </row>
    <row r="19" spans="1:20" ht="14.45" customHeight="1">
      <c r="B19" s="453" t="s">
        <v>24</v>
      </c>
      <c r="C19" s="436" t="s">
        <v>330</v>
      </c>
      <c r="D19" s="437"/>
      <c r="E19" s="438"/>
      <c r="F19" s="436" t="s">
        <v>331</v>
      </c>
      <c r="G19" s="437"/>
      <c r="H19" s="438"/>
      <c r="I19" s="436" t="s">
        <v>332</v>
      </c>
      <c r="J19" s="437"/>
      <c r="K19" s="438"/>
      <c r="L19" s="436" t="s">
        <v>333</v>
      </c>
      <c r="M19" s="437"/>
      <c r="N19" s="438"/>
      <c r="O19" s="545" t="s">
        <v>158</v>
      </c>
      <c r="P19" s="546"/>
      <c r="Q19" s="546"/>
    </row>
    <row r="20" spans="1:20" ht="14.45" customHeight="1">
      <c r="B20" s="453"/>
      <c r="C20" s="84" t="s">
        <v>391</v>
      </c>
      <c r="D20" s="84" t="s">
        <v>392</v>
      </c>
      <c r="E20" s="85" t="s">
        <v>393</v>
      </c>
      <c r="F20" s="84" t="s">
        <v>391</v>
      </c>
      <c r="G20" s="84" t="s">
        <v>392</v>
      </c>
      <c r="H20" s="85" t="s">
        <v>393</v>
      </c>
      <c r="I20" s="84" t="s">
        <v>391</v>
      </c>
      <c r="J20" s="84" t="s">
        <v>392</v>
      </c>
      <c r="K20" s="85" t="s">
        <v>393</v>
      </c>
      <c r="L20" s="84" t="s">
        <v>391</v>
      </c>
      <c r="M20" s="84" t="s">
        <v>392</v>
      </c>
      <c r="N20" s="85" t="s">
        <v>393</v>
      </c>
      <c r="O20" s="84" t="s">
        <v>391</v>
      </c>
      <c r="P20" s="84" t="s">
        <v>392</v>
      </c>
      <c r="Q20" s="85" t="s">
        <v>393</v>
      </c>
    </row>
    <row r="21" spans="1:20" ht="14.45" customHeight="1">
      <c r="B21" s="90" t="s">
        <v>257</v>
      </c>
      <c r="C21" s="392">
        <v>4362.4955670299996</v>
      </c>
      <c r="D21" s="88">
        <v>5144</v>
      </c>
      <c r="E21" s="88">
        <v>5552.3778727299996</v>
      </c>
      <c r="F21" s="392">
        <v>1475.8917466500002</v>
      </c>
      <c r="G21" s="88">
        <v>1347</v>
      </c>
      <c r="H21" s="88">
        <v>1622.86684831</v>
      </c>
      <c r="I21" s="392">
        <v>350.51153875</v>
      </c>
      <c r="J21" s="88">
        <v>393</v>
      </c>
      <c r="K21" s="393">
        <v>489.57737195999999</v>
      </c>
      <c r="L21" s="87">
        <v>508.66089681</v>
      </c>
      <c r="M21" s="88">
        <v>446</v>
      </c>
      <c r="N21" s="393">
        <v>551.07861635000006</v>
      </c>
      <c r="O21" s="87">
        <v>6697.5597492399993</v>
      </c>
      <c r="P21" s="88">
        <v>7330</v>
      </c>
      <c r="Q21" s="393">
        <v>8215.9007093500004</v>
      </c>
      <c r="R21" s="234"/>
      <c r="S21" s="234"/>
      <c r="T21" s="234"/>
    </row>
    <row r="22" spans="1:20">
      <c r="B22" s="90" t="s">
        <v>258</v>
      </c>
      <c r="C22" s="392">
        <v>3362.1807919600001</v>
      </c>
      <c r="D22" s="88">
        <v>3800</v>
      </c>
      <c r="E22" s="88">
        <v>4134.7390610000002</v>
      </c>
      <c r="F22" s="392">
        <v>1090.2058823299999</v>
      </c>
      <c r="G22" s="88">
        <v>1079</v>
      </c>
      <c r="H22" s="88">
        <v>1315.6438124400001</v>
      </c>
      <c r="I22" s="87">
        <v>288.88381009</v>
      </c>
      <c r="J22" s="88">
        <v>322</v>
      </c>
      <c r="K22" s="393">
        <v>423.31622601999999</v>
      </c>
      <c r="L22" s="87">
        <v>56.061906060000005</v>
      </c>
      <c r="M22" s="88">
        <v>53</v>
      </c>
      <c r="N22" s="88">
        <v>50.710811469999996</v>
      </c>
      <c r="O22" s="87">
        <v>4797.3323904400004</v>
      </c>
      <c r="P22" s="88">
        <v>5254</v>
      </c>
      <c r="Q22" s="393">
        <v>5924.4099113800003</v>
      </c>
      <c r="R22" s="234"/>
      <c r="S22" s="234"/>
      <c r="T22" s="234"/>
    </row>
    <row r="23" spans="1:20">
      <c r="B23" s="90" t="s">
        <v>259</v>
      </c>
      <c r="C23" s="392">
        <v>3066.5634352100001</v>
      </c>
      <c r="D23" s="88">
        <v>3556</v>
      </c>
      <c r="E23" s="88">
        <v>3936.7522605200002</v>
      </c>
      <c r="F23" s="392">
        <v>894.64409149999994</v>
      </c>
      <c r="G23" s="88">
        <v>898</v>
      </c>
      <c r="H23" s="88">
        <v>1094.08049579</v>
      </c>
      <c r="I23" s="87">
        <v>138.94840290000002</v>
      </c>
      <c r="J23" s="88">
        <v>173</v>
      </c>
      <c r="K23" s="393">
        <v>254.19327263999998</v>
      </c>
      <c r="L23" s="87">
        <v>233.27983756</v>
      </c>
      <c r="M23" s="88">
        <v>273</v>
      </c>
      <c r="N23" s="393">
        <v>257.14237942</v>
      </c>
      <c r="O23" s="87">
        <v>4333.43576717</v>
      </c>
      <c r="P23" s="88">
        <v>4900</v>
      </c>
      <c r="Q23" s="393">
        <v>5542.25076524</v>
      </c>
      <c r="R23" s="234"/>
      <c r="S23" s="234"/>
      <c r="T23" s="234"/>
    </row>
    <row r="24" spans="1:20">
      <c r="B24" s="90" t="s">
        <v>260</v>
      </c>
      <c r="C24" s="139">
        <f>C23/C22</f>
        <v>0.91207571066466409</v>
      </c>
      <c r="D24" s="140">
        <v>0.94</v>
      </c>
      <c r="E24" s="140">
        <v>0.95211228853623364</v>
      </c>
      <c r="F24" s="139">
        <f>F23/F22</f>
        <v>0.82061939492378888</v>
      </c>
      <c r="G24" s="140">
        <v>0.83</v>
      </c>
      <c r="H24" s="140">
        <v>0.83159323628856086</v>
      </c>
      <c r="I24" s="139">
        <f>I23/I22</f>
        <v>0.48098369672122326</v>
      </c>
      <c r="J24" s="140">
        <v>0.54</v>
      </c>
      <c r="K24" s="140">
        <v>0.60048081555936006</v>
      </c>
      <c r="L24" s="139">
        <f>L23/L22</f>
        <v>4.1611114204774502</v>
      </c>
      <c r="M24" s="140">
        <v>5.1100000000000003</v>
      </c>
      <c r="N24" s="140">
        <v>5.0707604939850501</v>
      </c>
      <c r="O24" s="139">
        <v>0.90330112956224551</v>
      </c>
      <c r="P24" s="140">
        <v>0.93</v>
      </c>
      <c r="Q24" s="140">
        <v>0.93549414171934264</v>
      </c>
    </row>
    <row r="25" spans="1:20" ht="17.45" customHeight="1">
      <c r="A25" s="144"/>
      <c r="B25" s="120" t="s">
        <v>261</v>
      </c>
      <c r="C25" s="141">
        <v>38.387403399999997</v>
      </c>
      <c r="D25" s="99">
        <v>31.6</v>
      </c>
      <c r="E25" s="209">
        <v>47.811135999999998</v>
      </c>
      <c r="F25" s="141">
        <v>37.657663960000001</v>
      </c>
      <c r="G25" s="99">
        <v>27.3</v>
      </c>
      <c r="H25" s="209">
        <v>39.04010478</v>
      </c>
      <c r="I25" s="142">
        <v>-1.2823787799999999</v>
      </c>
      <c r="J25" s="99">
        <v>-2.2000000000000002</v>
      </c>
      <c r="K25" s="209">
        <v>0.24440669000000001</v>
      </c>
      <c r="L25" s="142">
        <v>-10.689980480000001</v>
      </c>
      <c r="M25" s="99">
        <v>11.1</v>
      </c>
      <c r="N25" s="209">
        <v>59.907278990000002</v>
      </c>
      <c r="O25" s="141">
        <v>54.30534651</v>
      </c>
      <c r="P25" s="99">
        <v>41.4</v>
      </c>
      <c r="Q25" s="209">
        <v>79.641716470000006</v>
      </c>
      <c r="R25" s="219"/>
      <c r="S25" s="219"/>
      <c r="T25" s="219"/>
    </row>
    <row r="26" spans="1:20">
      <c r="B26" s="90" t="s">
        <v>262</v>
      </c>
      <c r="C26" s="143">
        <v>7.7145192477894933E-2</v>
      </c>
      <c r="D26" s="144">
        <v>0.06</v>
      </c>
      <c r="E26" s="144">
        <v>8.4218182980029796E-2</v>
      </c>
      <c r="F26" s="143">
        <v>0.17533065339819826</v>
      </c>
      <c r="G26" s="144">
        <v>0.123</v>
      </c>
      <c r="H26" s="144">
        <v>0.17849669852923844</v>
      </c>
      <c r="I26" s="143">
        <v>-2.5229810864922039E-2</v>
      </c>
      <c r="J26" s="144">
        <v>-4.7E-2</v>
      </c>
      <c r="K26" s="144">
        <v>5.2942377877860398E-3</v>
      </c>
      <c r="L26" s="143">
        <v>-1.5173866311815319E-2</v>
      </c>
      <c r="M26" s="144">
        <v>1.6E-2</v>
      </c>
      <c r="N26" s="144">
        <v>8.3683447449775336E-2</v>
      </c>
      <c r="O26" s="143">
        <v>6.8710826938680816E-2</v>
      </c>
      <c r="P26" s="144">
        <v>5.2999999999999999E-2</v>
      </c>
      <c r="Q26" s="144">
        <v>9.7358963307915269E-2</v>
      </c>
    </row>
    <row r="27" spans="1:20">
      <c r="B27" s="90" t="s">
        <v>263</v>
      </c>
      <c r="C27" s="127">
        <v>49433</v>
      </c>
      <c r="D27" s="138">
        <v>51951</v>
      </c>
      <c r="E27" s="138">
        <v>50092</v>
      </c>
      <c r="F27" s="127">
        <v>11717</v>
      </c>
      <c r="G27" s="138">
        <v>10571</v>
      </c>
      <c r="H27" s="138">
        <v>10176</v>
      </c>
      <c r="I27" s="127">
        <v>1508</v>
      </c>
      <c r="J27" s="138">
        <v>1404</v>
      </c>
      <c r="K27" s="138">
        <v>1624</v>
      </c>
      <c r="L27" s="127">
        <v>429</v>
      </c>
      <c r="M27" s="138">
        <v>364</v>
      </c>
      <c r="N27" s="138" vm="1">
        <v>404</v>
      </c>
      <c r="O27" s="127">
        <v>63087</v>
      </c>
      <c r="P27" s="138">
        <v>64290</v>
      </c>
      <c r="Q27" s="138">
        <v>62296</v>
      </c>
      <c r="R27" s="234"/>
      <c r="S27" s="234"/>
      <c r="T27" s="234"/>
    </row>
    <row r="28" spans="1:20">
      <c r="B28" s="90" t="s">
        <v>264</v>
      </c>
      <c r="C28" s="127">
        <v>33566</v>
      </c>
      <c r="D28" s="138">
        <v>34174</v>
      </c>
      <c r="E28" s="138">
        <v>36226</v>
      </c>
      <c r="F28" s="127">
        <v>8277</v>
      </c>
      <c r="G28" s="138">
        <v>8644</v>
      </c>
      <c r="H28" s="138">
        <v>9177</v>
      </c>
      <c r="I28" s="127">
        <v>5024</v>
      </c>
      <c r="J28" s="138">
        <v>4684</v>
      </c>
      <c r="K28" s="138">
        <v>5390</v>
      </c>
      <c r="L28" s="127">
        <v>83</v>
      </c>
      <c r="M28" s="138">
        <v>80</v>
      </c>
      <c r="N28" s="138">
        <v>89</v>
      </c>
      <c r="O28" s="127">
        <v>46950</v>
      </c>
      <c r="P28" s="138">
        <v>47582</v>
      </c>
      <c r="Q28" s="138">
        <v>50882</v>
      </c>
      <c r="R28" s="234"/>
      <c r="S28" s="234"/>
      <c r="T28" s="234"/>
    </row>
    <row r="29" spans="1:20">
      <c r="B29" s="90" t="s">
        <v>265</v>
      </c>
      <c r="C29" s="127">
        <v>17383</v>
      </c>
      <c r="D29" s="138">
        <v>18353</v>
      </c>
      <c r="E29" s="138">
        <v>19826</v>
      </c>
      <c r="F29" s="127">
        <v>6254</v>
      </c>
      <c r="G29" s="138">
        <v>6437</v>
      </c>
      <c r="H29" s="138">
        <v>6837</v>
      </c>
      <c r="I29" s="127">
        <v>1713</v>
      </c>
      <c r="J29" s="138">
        <v>1818</v>
      </c>
      <c r="K29" s="138">
        <v>2284</v>
      </c>
      <c r="L29" s="127">
        <v>80</v>
      </c>
      <c r="M29" s="138">
        <v>77</v>
      </c>
      <c r="N29" s="138">
        <v>86</v>
      </c>
      <c r="O29" s="127">
        <v>25430</v>
      </c>
      <c r="P29" s="138">
        <v>26685</v>
      </c>
      <c r="Q29" s="138">
        <v>29033</v>
      </c>
      <c r="R29" s="234"/>
      <c r="S29" s="234"/>
      <c r="T29" s="234"/>
    </row>
    <row r="30" spans="1:20">
      <c r="B30" s="220" t="s">
        <v>266</v>
      </c>
      <c r="C30" s="127">
        <v>3085.8732955700002</v>
      </c>
      <c r="D30" s="138">
        <v>3514</v>
      </c>
      <c r="E30" s="221">
        <f>'2.1 Customers'!E27</f>
        <v>3727.0597496300002</v>
      </c>
      <c r="F30" s="127">
        <v>1052.79967779</v>
      </c>
      <c r="G30" s="138">
        <v>1046</v>
      </c>
      <c r="H30" s="221">
        <f>'2.1 Customers'!H27</f>
        <v>1269.9073075900001</v>
      </c>
      <c r="I30" s="127">
        <v>276.92537462000001</v>
      </c>
      <c r="J30" s="138">
        <v>309</v>
      </c>
      <c r="K30" s="221">
        <f>'2.1 Customers'!K27</f>
        <v>394.23570009000002</v>
      </c>
      <c r="L30" s="127">
        <v>55.991200880000001</v>
      </c>
      <c r="M30" s="138">
        <v>53.4</v>
      </c>
      <c r="N30" s="221">
        <f>'2.1 Customers'!N27</f>
        <v>50.697926420000002</v>
      </c>
      <c r="O30" s="127">
        <v>4471.5895488600008</v>
      </c>
      <c r="P30" s="138">
        <v>4922</v>
      </c>
      <c r="Q30" s="221">
        <f>'2.1 Customers'!Q27</f>
        <v>5441.9006837300003</v>
      </c>
      <c r="R30" s="234"/>
      <c r="S30" s="234"/>
      <c r="T30" s="234"/>
    </row>
    <row r="31" spans="1:20">
      <c r="B31" s="90" t="s">
        <v>267</v>
      </c>
      <c r="C31" s="127">
        <v>29198</v>
      </c>
      <c r="D31" s="138">
        <v>24560</v>
      </c>
      <c r="E31" s="138">
        <v>24827</v>
      </c>
      <c r="F31" s="127">
        <v>1697</v>
      </c>
      <c r="G31" s="138">
        <v>1654</v>
      </c>
      <c r="H31" s="138">
        <v>1836</v>
      </c>
      <c r="I31" s="127">
        <v>394</v>
      </c>
      <c r="J31" s="138">
        <v>499</v>
      </c>
      <c r="K31" s="138">
        <v>694</v>
      </c>
      <c r="L31" s="127">
        <v>3</v>
      </c>
      <c r="M31" s="138">
        <v>2</v>
      </c>
      <c r="N31" s="138">
        <v>1</v>
      </c>
      <c r="O31" s="127">
        <v>31292</v>
      </c>
      <c r="P31" s="138">
        <v>26715</v>
      </c>
      <c r="Q31" s="138">
        <v>27358</v>
      </c>
      <c r="R31" s="234"/>
      <c r="S31" s="234"/>
      <c r="T31" s="234"/>
    </row>
    <row r="32" spans="1:20" s="222" customFormat="1">
      <c r="B32" s="223" t="s">
        <v>268</v>
      </c>
      <c r="C32" s="224">
        <v>276.30749638999987</v>
      </c>
      <c r="D32" s="220">
        <v>286</v>
      </c>
      <c r="E32" s="225">
        <v>407.67931189000001</v>
      </c>
      <c r="F32" s="224">
        <v>37.406204539999862</v>
      </c>
      <c r="G32" s="220">
        <v>33</v>
      </c>
      <c r="H32" s="225">
        <v>45.736504839999995</v>
      </c>
      <c r="I32" s="224">
        <v>11.958435469999984</v>
      </c>
      <c r="J32" s="220">
        <v>13</v>
      </c>
      <c r="K32" s="225">
        <v>29.080525980000004</v>
      </c>
      <c r="L32" s="226">
        <v>0</v>
      </c>
      <c r="M32" s="220">
        <v>0</v>
      </c>
      <c r="N32" s="225">
        <v>1.2885049999999999E-2</v>
      </c>
      <c r="O32" s="227">
        <v>325.74284157999972</v>
      </c>
      <c r="P32" s="220">
        <v>332</v>
      </c>
      <c r="Q32" s="225">
        <v>482.50922775999999</v>
      </c>
      <c r="R32" s="234"/>
      <c r="S32" s="234"/>
      <c r="T32" s="234"/>
    </row>
    <row r="33" spans="2:20">
      <c r="B33" s="115" t="s">
        <v>269</v>
      </c>
      <c r="C33" s="153">
        <v>1.0999999999999999E-2</v>
      </c>
      <c r="D33" s="153">
        <v>1.2E-2</v>
      </c>
      <c r="E33" s="153">
        <v>1.2911031904483771E-2</v>
      </c>
      <c r="F33" s="153">
        <v>2E-3</v>
      </c>
      <c r="G33" s="153">
        <v>2E-3</v>
      </c>
      <c r="H33" s="153">
        <v>1.9778312985745511E-3</v>
      </c>
      <c r="I33" s="153">
        <v>7.0000000000000001E-3</v>
      </c>
      <c r="J33" s="153">
        <v>7.0000000000000001E-3</v>
      </c>
      <c r="K33" s="153">
        <v>8.9909437333277036E-3</v>
      </c>
      <c r="L33" s="153">
        <v>0</v>
      </c>
      <c r="M33" s="153">
        <v>0</v>
      </c>
      <c r="N33" s="153">
        <v>0</v>
      </c>
      <c r="O33" s="153">
        <v>8.0000000000000002E-3</v>
      </c>
      <c r="P33" s="153">
        <v>8.9999999999999993E-3</v>
      </c>
      <c r="Q33" s="153">
        <v>1.0092461985798384E-2</v>
      </c>
    </row>
    <row r="34" spans="2:20">
      <c r="B34" s="18"/>
      <c r="C34" s="78"/>
      <c r="D34" s="78"/>
      <c r="E34" s="78"/>
      <c r="F34" s="78"/>
      <c r="G34" s="78"/>
      <c r="H34" s="78"/>
      <c r="I34" s="78"/>
      <c r="J34" s="78"/>
      <c r="K34" s="78"/>
      <c r="L34" s="78"/>
      <c r="M34" s="78"/>
      <c r="N34" s="78"/>
      <c r="O34" s="78"/>
      <c r="P34" s="79"/>
      <c r="Q34" s="79"/>
    </row>
    <row r="35" spans="2:20" ht="14.45" customHeight="1">
      <c r="B35" s="92" t="s">
        <v>383</v>
      </c>
      <c r="C35" s="471" t="s">
        <v>485</v>
      </c>
      <c r="D35" s="471"/>
      <c r="E35" s="471"/>
      <c r="F35" s="471"/>
      <c r="G35" s="471"/>
      <c r="H35" s="471"/>
      <c r="I35" s="471"/>
      <c r="J35" s="471"/>
      <c r="K35" s="471"/>
      <c r="L35" s="471"/>
      <c r="M35" s="471"/>
      <c r="N35" s="471"/>
      <c r="O35" s="471"/>
      <c r="P35" s="471"/>
      <c r="Q35" s="471"/>
    </row>
    <row r="36" spans="2:20" ht="14.45" customHeight="1">
      <c r="B36" s="92" t="s">
        <v>385</v>
      </c>
      <c r="C36" s="471" t="s">
        <v>488</v>
      </c>
      <c r="D36" s="471"/>
      <c r="E36" s="471"/>
      <c r="F36" s="471"/>
      <c r="G36" s="471"/>
      <c r="H36" s="471"/>
      <c r="I36" s="471"/>
      <c r="J36" s="471"/>
      <c r="K36" s="471"/>
      <c r="L36" s="471"/>
      <c r="M36" s="471"/>
      <c r="N36" s="471"/>
      <c r="O36" s="471"/>
      <c r="P36" s="471"/>
      <c r="Q36" s="471"/>
    </row>
    <row r="37" spans="2:20" ht="14.45" customHeight="1">
      <c r="B37" s="92" t="s">
        <v>387</v>
      </c>
      <c r="C37" s="470" t="s">
        <v>486</v>
      </c>
      <c r="D37" s="470"/>
      <c r="E37" s="470"/>
      <c r="F37" s="470"/>
      <c r="G37" s="470"/>
      <c r="H37" s="470"/>
      <c r="I37" s="470"/>
      <c r="J37" s="470"/>
      <c r="K37" s="470"/>
      <c r="L37" s="470"/>
      <c r="M37" s="470"/>
      <c r="N37" s="470"/>
      <c r="O37" s="470"/>
      <c r="P37" s="470"/>
      <c r="Q37" s="470"/>
    </row>
    <row r="38" spans="2:20">
      <c r="B38" s="18"/>
      <c r="C38" s="26"/>
      <c r="D38" s="26"/>
      <c r="E38" s="26"/>
      <c r="F38" s="26"/>
      <c r="G38" s="26"/>
      <c r="H38" s="26"/>
      <c r="I38" s="26"/>
      <c r="J38" s="26"/>
      <c r="K38" s="26"/>
      <c r="L38" s="26"/>
      <c r="M38" s="26"/>
      <c r="N38" s="26"/>
      <c r="O38" s="26"/>
      <c r="P38" s="18"/>
      <c r="Q38" s="18"/>
    </row>
    <row r="39" spans="2:20">
      <c r="B39" s="541" t="s">
        <v>270</v>
      </c>
      <c r="C39" s="541"/>
      <c r="D39" s="541"/>
      <c r="E39" s="541"/>
      <c r="F39" s="541"/>
      <c r="G39" s="541"/>
      <c r="H39" s="541"/>
      <c r="I39" s="541"/>
      <c r="J39" s="541"/>
      <c r="K39" s="541"/>
      <c r="L39" s="541"/>
      <c r="M39" s="541"/>
      <c r="N39" s="541"/>
      <c r="O39" s="541"/>
      <c r="P39" s="541"/>
      <c r="Q39" s="183"/>
    </row>
    <row r="40" spans="2:20">
      <c r="B40" s="453" t="s">
        <v>24</v>
      </c>
      <c r="C40" s="436" t="s">
        <v>330</v>
      </c>
      <c r="D40" s="437"/>
      <c r="E40" s="438"/>
      <c r="F40" s="436" t="s">
        <v>331</v>
      </c>
      <c r="G40" s="437"/>
      <c r="H40" s="438"/>
      <c r="I40" s="436" t="s">
        <v>332</v>
      </c>
      <c r="J40" s="437"/>
      <c r="K40" s="438"/>
      <c r="L40" s="436" t="s">
        <v>333</v>
      </c>
      <c r="M40" s="437"/>
      <c r="N40" s="438"/>
      <c r="O40" s="545" t="s">
        <v>158</v>
      </c>
      <c r="P40" s="546"/>
      <c r="Q40" s="546"/>
    </row>
    <row r="41" spans="2:20">
      <c r="B41" s="453"/>
      <c r="C41" s="84" t="s">
        <v>391</v>
      </c>
      <c r="D41" s="84" t="s">
        <v>392</v>
      </c>
      <c r="E41" s="85" t="s">
        <v>393</v>
      </c>
      <c r="F41" s="84" t="s">
        <v>391</v>
      </c>
      <c r="G41" s="84" t="s">
        <v>392</v>
      </c>
      <c r="H41" s="85" t="s">
        <v>393</v>
      </c>
      <c r="I41" s="84" t="s">
        <v>391</v>
      </c>
      <c r="J41" s="84" t="s">
        <v>392</v>
      </c>
      <c r="K41" s="85" t="s">
        <v>393</v>
      </c>
      <c r="L41" s="84" t="s">
        <v>391</v>
      </c>
      <c r="M41" s="84" t="s">
        <v>392</v>
      </c>
      <c r="N41" s="85" t="s">
        <v>393</v>
      </c>
      <c r="O41" s="84" t="s">
        <v>391</v>
      </c>
      <c r="P41" s="84" t="s">
        <v>392</v>
      </c>
      <c r="Q41" s="85" t="s">
        <v>393</v>
      </c>
    </row>
    <row r="42" spans="2:20">
      <c r="B42" s="94" t="s">
        <v>539</v>
      </c>
      <c r="C42" s="147">
        <v>2375982.5</v>
      </c>
      <c r="D42" s="147">
        <v>2534670.4166666665</v>
      </c>
      <c r="E42" s="147">
        <v>2817620.9166666665</v>
      </c>
      <c r="F42" s="147">
        <v>868250.16666666663</v>
      </c>
      <c r="G42" s="147">
        <v>828056.83333333337</v>
      </c>
      <c r="H42" s="147">
        <v>961588.83333333337</v>
      </c>
      <c r="I42" s="147">
        <v>103208.58333333333</v>
      </c>
      <c r="J42" s="147">
        <v>93112.583333333328</v>
      </c>
      <c r="K42" s="147">
        <v>136608.16666666666</v>
      </c>
      <c r="L42" s="147">
        <v>3598.5</v>
      </c>
      <c r="M42" s="147">
        <v>3848.5833333333335</v>
      </c>
      <c r="N42" s="147">
        <v>4514.583333333333</v>
      </c>
      <c r="O42" s="147">
        <v>3351039.75</v>
      </c>
      <c r="P42" s="147">
        <v>3459688.416666667</v>
      </c>
      <c r="Q42" s="78">
        <v>3920332.5</v>
      </c>
      <c r="R42" s="234"/>
      <c r="S42" s="234"/>
      <c r="T42" s="234"/>
    </row>
    <row r="43" spans="2:20">
      <c r="B43" s="94" t="s">
        <v>272</v>
      </c>
      <c r="C43" s="147">
        <v>2471.1042947083947</v>
      </c>
      <c r="D43" s="147">
        <v>2511.3079431512624</v>
      </c>
      <c r="E43" s="147">
        <v>3099.9992362036305</v>
      </c>
      <c r="F43" s="147">
        <v>1172.8337860448687</v>
      </c>
      <c r="G43" s="147">
        <v>1120.8463388845194</v>
      </c>
      <c r="H43" s="147">
        <v>1411.5278498430282</v>
      </c>
      <c r="I43" s="147">
        <v>94</v>
      </c>
      <c r="J43" s="147">
        <v>82.331562084356619</v>
      </c>
      <c r="K43" s="147">
        <v>134.62464301132803</v>
      </c>
      <c r="L43" s="147">
        <v>43</v>
      </c>
      <c r="M43" s="147">
        <v>44.683395435000001</v>
      </c>
      <c r="N43" s="147">
        <v>62.241819117500008</v>
      </c>
      <c r="O43" s="147">
        <v>3780.9830980740057</v>
      </c>
      <c r="P43" s="147">
        <v>3759.1692395551386</v>
      </c>
      <c r="Q43" s="78">
        <v>4708.393548175487</v>
      </c>
    </row>
    <row r="44" spans="2:20">
      <c r="B44" s="18"/>
      <c r="C44" s="26"/>
      <c r="D44" s="26"/>
      <c r="E44" s="26"/>
      <c r="F44" s="26"/>
      <c r="G44" s="26"/>
      <c r="H44" s="26"/>
      <c r="I44" s="26"/>
      <c r="J44" s="26"/>
      <c r="K44" s="26"/>
      <c r="L44" s="26"/>
      <c r="M44" s="26"/>
      <c r="N44" s="26"/>
      <c r="O44" s="26"/>
      <c r="P44" s="18"/>
      <c r="Q44" s="18"/>
    </row>
    <row r="45" spans="2:20">
      <c r="B45" s="92" t="s">
        <v>383</v>
      </c>
      <c r="C45" s="549" t="s">
        <v>489</v>
      </c>
      <c r="D45" s="550"/>
      <c r="E45" s="550"/>
      <c r="F45" s="550"/>
      <c r="G45" s="550"/>
      <c r="H45" s="550"/>
      <c r="I45" s="550"/>
      <c r="J45" s="550"/>
      <c r="K45" s="550"/>
      <c r="L45" s="550"/>
      <c r="M45" s="550"/>
      <c r="N45" s="550"/>
      <c r="O45" s="550"/>
      <c r="P45" s="550"/>
      <c r="Q45" s="550"/>
    </row>
    <row r="46" spans="2:20">
      <c r="B46" s="92" t="s">
        <v>385</v>
      </c>
      <c r="C46" s="549" t="s">
        <v>358</v>
      </c>
      <c r="D46" s="550"/>
      <c r="E46" s="550"/>
      <c r="F46" s="550"/>
      <c r="G46" s="550"/>
      <c r="H46" s="550"/>
      <c r="I46" s="550"/>
      <c r="J46" s="550"/>
      <c r="K46" s="550"/>
      <c r="L46" s="550"/>
      <c r="M46" s="550"/>
      <c r="N46" s="550"/>
      <c r="O46" s="550"/>
      <c r="P46" s="550"/>
      <c r="Q46" s="550"/>
    </row>
    <row r="47" spans="2:20">
      <c r="B47" s="92" t="s">
        <v>387</v>
      </c>
      <c r="C47" s="547"/>
      <c r="D47" s="548"/>
      <c r="E47" s="548"/>
      <c r="F47" s="548"/>
      <c r="G47" s="548"/>
      <c r="H47" s="548"/>
      <c r="I47" s="548"/>
      <c r="J47" s="548"/>
      <c r="K47" s="548"/>
      <c r="L47" s="548"/>
      <c r="M47" s="548"/>
      <c r="N47" s="548"/>
      <c r="O47" s="548"/>
      <c r="P47" s="548"/>
      <c r="Q47" s="548"/>
    </row>
    <row r="48" spans="2:20">
      <c r="B48" s="18"/>
      <c r="C48" s="26"/>
      <c r="D48" s="26"/>
      <c r="E48" s="26"/>
      <c r="F48" s="26"/>
      <c r="G48" s="26"/>
      <c r="H48" s="26"/>
      <c r="I48" s="26"/>
      <c r="J48" s="26"/>
      <c r="K48" s="26"/>
      <c r="L48" s="26"/>
      <c r="M48" s="26"/>
      <c r="N48" s="26"/>
      <c r="O48" s="26"/>
      <c r="P48" s="18"/>
      <c r="Q48" s="18"/>
    </row>
    <row r="49" spans="2:17">
      <c r="B49" s="18"/>
      <c r="C49" s="26"/>
      <c r="D49" s="26"/>
      <c r="E49" s="26"/>
      <c r="F49" s="26"/>
      <c r="G49" s="26"/>
      <c r="H49" s="26"/>
      <c r="I49" s="26"/>
      <c r="J49" s="26"/>
      <c r="K49" s="26"/>
      <c r="L49" s="26"/>
      <c r="M49" s="26"/>
      <c r="N49" s="26"/>
      <c r="O49" s="26"/>
      <c r="P49" s="18"/>
      <c r="Q49" s="18"/>
    </row>
    <row r="51" spans="2:17">
      <c r="B51" s="321"/>
      <c r="C51"/>
      <c r="D51"/>
      <c r="E51"/>
      <c r="F51"/>
      <c r="G51"/>
      <c r="H51"/>
      <c r="I51"/>
      <c r="J51"/>
      <c r="K51"/>
      <c r="L51"/>
      <c r="M51"/>
      <c r="N51"/>
      <c r="O51"/>
      <c r="P51"/>
      <c r="Q51"/>
    </row>
    <row r="52" spans="2:17">
      <c r="B52" s="321"/>
      <c r="C52"/>
      <c r="D52"/>
      <c r="E52"/>
      <c r="F52"/>
      <c r="G52"/>
      <c r="H52"/>
      <c r="I52"/>
      <c r="J52"/>
      <c r="K52"/>
      <c r="L52"/>
      <c r="M52"/>
      <c r="N52"/>
      <c r="O52"/>
      <c r="P52"/>
      <c r="Q52"/>
    </row>
  </sheetData>
  <sheetProtection algorithmName="SHA-512" hashValue="8ZGvlObvw7Vxevx1hbEEJmzDhYQQ3DBWYy4+X9w/HqEz80l4finM9G123l2wzW9m4JmYvh8l8D9/DkTs+y7TLQ==" saltValue="Sh6DzOcZqtdY1vDft6iUAA==" spinCount="100000" sheet="1" objects="1" scenarios="1"/>
  <mergeCells count="30">
    <mergeCell ref="C47:Q47"/>
    <mergeCell ref="C37:Q37"/>
    <mergeCell ref="C13:Q13"/>
    <mergeCell ref="C14:Q14"/>
    <mergeCell ref="C15:Q15"/>
    <mergeCell ref="C35:Q35"/>
    <mergeCell ref="C36:Q36"/>
    <mergeCell ref="L19:N19"/>
    <mergeCell ref="O19:Q19"/>
    <mergeCell ref="I40:K40"/>
    <mergeCell ref="L40:N40"/>
    <mergeCell ref="O40:Q40"/>
    <mergeCell ref="C45:Q45"/>
    <mergeCell ref="C46:Q46"/>
    <mergeCell ref="B5:P5"/>
    <mergeCell ref="B18:P18"/>
    <mergeCell ref="B39:P39"/>
    <mergeCell ref="B40:B41"/>
    <mergeCell ref="B19:B20"/>
    <mergeCell ref="F6:H6"/>
    <mergeCell ref="I6:K6"/>
    <mergeCell ref="L6:N6"/>
    <mergeCell ref="O6:Q6"/>
    <mergeCell ref="B6:B7"/>
    <mergeCell ref="C6:E6"/>
    <mergeCell ref="C19:E19"/>
    <mergeCell ref="F19:H19"/>
    <mergeCell ref="I19:K19"/>
    <mergeCell ref="C40:E40"/>
    <mergeCell ref="F40:H40"/>
  </mergeCells>
  <phoneticPr fontId="107" type="noConversion"/>
  <hyperlinks>
    <hyperlink ref="A1" location="'0_Content '!A1" display="Back to content" xr:uid="{6EDE5C4D-E62E-4DEB-AF9D-03DC0D673382}"/>
    <hyperlink ref="A2" location="'0.1_Index'!A1" display="Index" xr:uid="{082F7C71-7C66-4419-9AA2-E0FA6F84DA1F}"/>
  </hyperlink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A621-5215-46BF-9BF8-AFBFB618551D}">
  <sheetPr>
    <tabColor rgb="FF004F95"/>
  </sheetPr>
  <dimension ref="A1:Q23"/>
  <sheetViews>
    <sheetView workbookViewId="0"/>
  </sheetViews>
  <sheetFormatPr defaultColWidth="8.85546875" defaultRowHeight="15"/>
  <cols>
    <col min="2" max="2" width="42.140625" style="7" customWidth="1"/>
    <col min="3" max="3" width="8.42578125" style="7"/>
    <col min="4" max="5" width="12.42578125" style="7" customWidth="1"/>
    <col min="6" max="6" width="17.42578125" style="7" customWidth="1"/>
    <col min="7" max="17" width="8.42578125" style="7"/>
  </cols>
  <sheetData>
    <row r="1" spans="1:17">
      <c r="A1" s="175" t="s">
        <v>17</v>
      </c>
      <c r="B1" s="321"/>
      <c r="C1" s="321"/>
      <c r="D1" s="321"/>
      <c r="E1" s="321"/>
      <c r="F1" s="321"/>
      <c r="G1" s="321"/>
      <c r="H1" s="321"/>
      <c r="I1" s="321"/>
      <c r="J1" s="321"/>
      <c r="K1" s="321"/>
      <c r="L1" s="321"/>
      <c r="M1" s="321"/>
      <c r="N1" s="321"/>
      <c r="O1" s="321"/>
      <c r="P1" s="321"/>
      <c r="Q1" s="321"/>
    </row>
    <row r="2" spans="1:17">
      <c r="A2" s="175" t="s">
        <v>328</v>
      </c>
      <c r="B2" s="321"/>
      <c r="C2" s="321"/>
      <c r="D2" s="321"/>
      <c r="E2" s="321"/>
      <c r="F2" s="321"/>
      <c r="G2" s="321"/>
      <c r="H2" s="321"/>
      <c r="I2" s="321"/>
      <c r="J2" s="321"/>
      <c r="K2" s="321"/>
      <c r="L2" s="321"/>
      <c r="M2" s="321"/>
      <c r="N2" s="321"/>
      <c r="O2" s="321"/>
      <c r="P2" s="321"/>
      <c r="Q2" s="321"/>
    </row>
    <row r="3" spans="1:17">
      <c r="B3" s="180" t="s">
        <v>540</v>
      </c>
      <c r="C3" s="148"/>
      <c r="D3" s="26"/>
      <c r="E3" s="26"/>
      <c r="F3" s="26"/>
      <c r="G3" s="26"/>
      <c r="H3" s="26"/>
      <c r="I3" s="26"/>
      <c r="J3" s="26"/>
      <c r="K3" s="26"/>
      <c r="L3" s="26"/>
      <c r="M3" s="26"/>
      <c r="N3" s="26"/>
      <c r="O3" s="26"/>
      <c r="P3" s="26"/>
      <c r="Q3" s="26"/>
    </row>
    <row r="4" spans="1:17">
      <c r="B4" s="18"/>
      <c r="C4" s="18"/>
      <c r="D4" s="26"/>
      <c r="E4" s="26"/>
      <c r="F4" s="26"/>
      <c r="G4" s="26"/>
      <c r="H4" s="26"/>
      <c r="I4" s="26"/>
      <c r="J4" s="26"/>
      <c r="K4" s="26"/>
      <c r="L4" s="26"/>
      <c r="M4" s="26"/>
      <c r="N4" s="26"/>
      <c r="O4" s="26"/>
      <c r="P4" s="26"/>
      <c r="Q4" s="26"/>
    </row>
    <row r="5" spans="1:17">
      <c r="B5" s="538" t="s">
        <v>275</v>
      </c>
      <c r="C5" s="539"/>
      <c r="D5" s="539"/>
      <c r="E5" s="539"/>
      <c r="F5" s="539"/>
      <c r="G5" s="539"/>
      <c r="H5" s="539"/>
      <c r="I5" s="539"/>
      <c r="J5" s="539"/>
      <c r="K5" s="539"/>
      <c r="L5" s="539"/>
      <c r="M5" s="539"/>
      <c r="N5" s="539"/>
      <c r="O5" s="539"/>
      <c r="P5" s="540"/>
      <c r="Q5" s="183"/>
    </row>
    <row r="6" spans="1:17">
      <c r="B6" s="453" t="s">
        <v>24</v>
      </c>
      <c r="C6" s="436" t="s">
        <v>330</v>
      </c>
      <c r="D6" s="437"/>
      <c r="E6" s="438"/>
      <c r="F6" s="436" t="s">
        <v>331</v>
      </c>
      <c r="G6" s="437"/>
      <c r="H6" s="438"/>
      <c r="I6" s="436" t="s">
        <v>332</v>
      </c>
      <c r="J6" s="437"/>
      <c r="K6" s="438"/>
      <c r="L6" s="436" t="s">
        <v>333</v>
      </c>
      <c r="M6" s="437"/>
      <c r="N6" s="438"/>
      <c r="O6" s="545" t="s">
        <v>158</v>
      </c>
      <c r="P6" s="546"/>
      <c r="Q6" s="546"/>
    </row>
    <row r="7" spans="1:17">
      <c r="B7" s="453"/>
      <c r="C7" s="84" t="s">
        <v>391</v>
      </c>
      <c r="D7" s="84" t="s">
        <v>392</v>
      </c>
      <c r="E7" s="85" t="s">
        <v>393</v>
      </c>
      <c r="F7" s="84" t="s">
        <v>391</v>
      </c>
      <c r="G7" s="84" t="s">
        <v>392</v>
      </c>
      <c r="H7" s="85" t="s">
        <v>393</v>
      </c>
      <c r="I7" s="84" t="s">
        <v>391</v>
      </c>
      <c r="J7" s="84" t="s">
        <v>392</v>
      </c>
      <c r="K7" s="85" t="s">
        <v>393</v>
      </c>
      <c r="L7" s="84" t="s">
        <v>391</v>
      </c>
      <c r="M7" s="84" t="s">
        <v>392</v>
      </c>
      <c r="N7" s="85" t="s">
        <v>393</v>
      </c>
      <c r="O7" s="84" t="s">
        <v>391</v>
      </c>
      <c r="P7" s="84" t="s">
        <v>392</v>
      </c>
      <c r="Q7" s="157" t="s">
        <v>393</v>
      </c>
    </row>
    <row r="8" spans="1:17">
      <c r="B8" s="228" t="s">
        <v>130</v>
      </c>
      <c r="C8" s="149">
        <v>2.2698226196667868E-2</v>
      </c>
      <c r="D8" s="150">
        <v>2.1999999999999999E-2</v>
      </c>
      <c r="E8" s="150">
        <v>2.0142829572272255E-2</v>
      </c>
      <c r="F8" s="149">
        <v>3.3237028901878352E-2</v>
      </c>
      <c r="G8" s="150">
        <v>2.7E-2</v>
      </c>
      <c r="H8" s="150">
        <v>1.8994481047004255E-2</v>
      </c>
      <c r="I8" s="149">
        <v>2.3456245879230609E-2</v>
      </c>
      <c r="J8" s="150">
        <v>6.0999999999999999E-2</v>
      </c>
      <c r="K8" s="150">
        <v>6.4875413559162126E-2</v>
      </c>
      <c r="L8" s="151">
        <v>0</v>
      </c>
      <c r="M8" s="144">
        <v>0</v>
      </c>
      <c r="N8" s="144">
        <v>0</v>
      </c>
      <c r="O8" s="151">
        <v>2.487358901121621E-2</v>
      </c>
      <c r="P8" s="198">
        <v>2.5999999999999999E-2</v>
      </c>
      <c r="Q8" s="198">
        <v>2.2911671028918033E-2</v>
      </c>
    </row>
    <row r="9" spans="1:17">
      <c r="B9" s="228" t="s">
        <v>541</v>
      </c>
      <c r="C9" s="153" t="s">
        <v>528</v>
      </c>
      <c r="D9" s="150">
        <v>0.5193745982802136</v>
      </c>
      <c r="E9" s="150">
        <v>0.5324418561831713</v>
      </c>
      <c r="F9" s="153" t="s">
        <v>528</v>
      </c>
      <c r="G9" s="150">
        <v>0.4474378834451484</v>
      </c>
      <c r="H9" s="150">
        <v>0.58687971266694672</v>
      </c>
      <c r="I9" s="153" t="s">
        <v>528</v>
      </c>
      <c r="J9" s="150">
        <v>0.28579959259913268</v>
      </c>
      <c r="K9" s="150">
        <v>0.3028557170975803</v>
      </c>
      <c r="L9" s="152" t="s">
        <v>528</v>
      </c>
      <c r="M9" s="153" t="s">
        <v>528</v>
      </c>
      <c r="N9" s="153" t="s">
        <v>528</v>
      </c>
      <c r="O9" s="153" t="s">
        <v>528</v>
      </c>
      <c r="P9" s="198">
        <v>0.46943791388464773</v>
      </c>
      <c r="Q9" s="198">
        <v>0.49601376333022418</v>
      </c>
    </row>
    <row r="10" spans="1:17">
      <c r="B10" s="18"/>
      <c r="C10" s="18"/>
      <c r="D10" s="18"/>
      <c r="E10" s="18"/>
      <c r="F10" s="18"/>
      <c r="G10" s="18"/>
      <c r="H10" s="18"/>
      <c r="I10" s="18"/>
      <c r="J10" s="18"/>
      <c r="K10" s="18"/>
      <c r="L10" s="18"/>
      <c r="M10" s="18"/>
      <c r="N10" s="18"/>
      <c r="O10" s="18"/>
      <c r="P10" s="18"/>
      <c r="Q10" s="18"/>
    </row>
    <row r="11" spans="1:17" ht="14.45" customHeight="1">
      <c r="B11" s="194" t="s">
        <v>383</v>
      </c>
      <c r="C11" s="471" t="s">
        <v>485</v>
      </c>
      <c r="D11" s="471"/>
      <c r="E11" s="471"/>
      <c r="F11" s="471"/>
      <c r="G11" s="471"/>
      <c r="H11" s="471"/>
      <c r="I11" s="471"/>
      <c r="J11" s="471"/>
      <c r="K11" s="471"/>
      <c r="L11" s="471"/>
      <c r="M11" s="471"/>
      <c r="N11" s="471"/>
      <c r="O11" s="471"/>
      <c r="P11" s="471"/>
      <c r="Q11" s="471"/>
    </row>
    <row r="12" spans="1:17" ht="14.45" customHeight="1">
      <c r="B12" s="194" t="s">
        <v>385</v>
      </c>
      <c r="C12" s="471" t="s">
        <v>358</v>
      </c>
      <c r="D12" s="471"/>
      <c r="E12" s="471"/>
      <c r="F12" s="471"/>
      <c r="G12" s="471"/>
      <c r="H12" s="471"/>
      <c r="I12" s="471"/>
      <c r="J12" s="471"/>
      <c r="K12" s="471"/>
      <c r="L12" s="471"/>
      <c r="M12" s="471"/>
      <c r="N12" s="471"/>
      <c r="O12" s="471"/>
      <c r="P12" s="471"/>
      <c r="Q12" s="471"/>
    </row>
    <row r="13" spans="1:17" ht="14.45" customHeight="1">
      <c r="B13" s="199" t="s">
        <v>387</v>
      </c>
      <c r="C13" s="470" t="s">
        <v>486</v>
      </c>
      <c r="D13" s="470"/>
      <c r="E13" s="470"/>
      <c r="F13" s="470"/>
      <c r="G13" s="470"/>
      <c r="H13" s="470"/>
      <c r="I13" s="470"/>
      <c r="J13" s="470"/>
      <c r="K13" s="470"/>
      <c r="L13" s="470"/>
      <c r="M13" s="470"/>
      <c r="N13" s="470"/>
      <c r="O13" s="470"/>
      <c r="P13" s="470"/>
      <c r="Q13" s="470"/>
    </row>
    <row r="14" spans="1:17">
      <c r="B14" s="80"/>
      <c r="C14" s="18"/>
      <c r="D14" s="18"/>
      <c r="E14" s="18"/>
      <c r="F14" s="18"/>
      <c r="G14" s="18"/>
      <c r="H14" s="18"/>
      <c r="I14" s="18"/>
      <c r="J14" s="18"/>
      <c r="K14" s="18"/>
      <c r="L14" s="18"/>
      <c r="M14" s="18"/>
      <c r="N14" s="18"/>
      <c r="O14" s="18"/>
      <c r="P14" s="18"/>
      <c r="Q14" s="18"/>
    </row>
    <row r="15" spans="1:17">
      <c r="B15" s="18"/>
      <c r="C15" s="19"/>
      <c r="D15" s="19"/>
      <c r="E15" s="19"/>
      <c r="F15" s="19"/>
      <c r="G15" s="19"/>
      <c r="H15" s="19"/>
      <c r="I15" s="19"/>
      <c r="J15" s="19"/>
      <c r="K15" s="19"/>
      <c r="L15" s="19"/>
      <c r="M15" s="19"/>
      <c r="N15" s="19"/>
      <c r="O15" s="19"/>
      <c r="P15" s="19"/>
      <c r="Q15" s="19"/>
    </row>
    <row r="16" spans="1:17">
      <c r="B16" s="211" t="s">
        <v>690</v>
      </c>
      <c r="C16" s="212"/>
      <c r="D16" s="212"/>
      <c r="E16" s="212"/>
      <c r="F16" s="212"/>
      <c r="G16" s="212"/>
      <c r="H16" s="212"/>
      <c r="I16" s="212"/>
      <c r="J16" s="212"/>
      <c r="K16" s="212"/>
      <c r="L16" s="212"/>
      <c r="M16" s="212"/>
      <c r="N16" s="251"/>
      <c r="O16" s="18"/>
      <c r="P16" s="19"/>
      <c r="Q16" s="19"/>
    </row>
    <row r="17" spans="2:17">
      <c r="B17" s="154" t="s">
        <v>24</v>
      </c>
      <c r="C17" s="114" t="s">
        <v>542</v>
      </c>
      <c r="D17" s="114" t="s">
        <v>543</v>
      </c>
      <c r="E17" s="114" t="s">
        <v>544</v>
      </c>
      <c r="F17" s="114" t="s">
        <v>545</v>
      </c>
      <c r="G17" s="114" t="s">
        <v>546</v>
      </c>
      <c r="H17" s="114" t="s">
        <v>333</v>
      </c>
      <c r="I17" s="114" t="s">
        <v>547</v>
      </c>
      <c r="J17" s="114" t="s">
        <v>548</v>
      </c>
      <c r="K17" s="114" t="s">
        <v>549</v>
      </c>
      <c r="L17" s="114" t="s">
        <v>550</v>
      </c>
      <c r="M17" s="114" t="s">
        <v>551</v>
      </c>
      <c r="N17" s="114" t="s">
        <v>552</v>
      </c>
      <c r="O17" s="18"/>
      <c r="P17" s="18"/>
      <c r="Q17" s="18"/>
    </row>
    <row r="18" spans="2:17">
      <c r="B18" s="94" t="s">
        <v>691</v>
      </c>
      <c r="C18" s="250">
        <v>5.7000000000000002E-2</v>
      </c>
      <c r="D18" s="137">
        <v>5.5E-2</v>
      </c>
      <c r="E18" s="250">
        <v>6.9000000000000006E-2</v>
      </c>
      <c r="F18" s="250">
        <v>2.3E-2</v>
      </c>
      <c r="G18" s="250">
        <v>5.1999999999999998E-2</v>
      </c>
      <c r="H18" s="250">
        <v>1.0999999999999999E-2</v>
      </c>
      <c r="I18" s="250">
        <v>2.3E-2</v>
      </c>
      <c r="J18" s="250">
        <v>3.2000000000000001E-2</v>
      </c>
      <c r="K18" s="250">
        <v>6.0999999999999999E-2</v>
      </c>
      <c r="L18" s="250">
        <v>3.6999999999999998E-2</v>
      </c>
      <c r="M18" s="250">
        <v>3.5000000000000003E-2</v>
      </c>
      <c r="N18" s="250">
        <v>0.308</v>
      </c>
      <c r="O18" s="18"/>
      <c r="P18" s="18"/>
      <c r="Q18" s="18"/>
    </row>
    <row r="19" spans="2:17">
      <c r="B19" s="94" t="s">
        <v>692</v>
      </c>
      <c r="C19" s="250">
        <v>3.6999999999999998E-2</v>
      </c>
      <c r="D19" s="250">
        <v>3.2000000000000001E-2</v>
      </c>
      <c r="E19" s="250">
        <v>1.7000000000000001E-2</v>
      </c>
      <c r="F19" s="250">
        <v>2.4E-2</v>
      </c>
      <c r="G19" s="250">
        <v>3.5000000000000003E-2</v>
      </c>
      <c r="H19" s="250">
        <v>0</v>
      </c>
      <c r="I19" s="250">
        <v>2.3E-2</v>
      </c>
      <c r="J19" s="250">
        <v>1.7000000000000001E-2</v>
      </c>
      <c r="K19" s="250">
        <v>3.9E-2</v>
      </c>
      <c r="L19" s="250">
        <v>1.6E-2</v>
      </c>
      <c r="M19" s="250">
        <v>1.9E-2</v>
      </c>
      <c r="N19" s="250">
        <v>1.9E-2</v>
      </c>
      <c r="O19" s="18"/>
      <c r="P19" s="18"/>
      <c r="Q19" s="18"/>
    </row>
    <row r="20" spans="2:17">
      <c r="B20" s="18"/>
      <c r="C20" s="18"/>
      <c r="D20" s="18"/>
      <c r="E20" s="18"/>
      <c r="F20" s="18"/>
      <c r="G20" s="81"/>
      <c r="H20" s="81"/>
      <c r="I20" s="81"/>
      <c r="J20" s="18"/>
      <c r="K20" s="81"/>
      <c r="L20" s="81"/>
      <c r="M20" s="81"/>
      <c r="N20" s="81"/>
      <c r="O20" s="81"/>
      <c r="P20" s="81"/>
      <c r="Q20"/>
    </row>
    <row r="21" spans="2:17" ht="32.1" customHeight="1">
      <c r="B21" s="136" t="s">
        <v>383</v>
      </c>
      <c r="C21" s="551" t="s">
        <v>553</v>
      </c>
      <c r="D21" s="552"/>
      <c r="E21" s="552"/>
      <c r="F21" s="552"/>
      <c r="G21" s="552"/>
      <c r="H21" s="552"/>
      <c r="I21" s="552"/>
      <c r="J21" s="552"/>
      <c r="K21" s="552"/>
      <c r="L21" s="552"/>
      <c r="M21" s="552"/>
      <c r="N21" s="552"/>
      <c r="O21" s="553"/>
      <c r="P21" s="25"/>
      <c r="Q21"/>
    </row>
    <row r="22" spans="2:17">
      <c r="B22" s="136" t="s">
        <v>385</v>
      </c>
      <c r="C22" s="525" t="s">
        <v>358</v>
      </c>
      <c r="D22" s="513"/>
      <c r="E22" s="513"/>
      <c r="F22" s="513"/>
      <c r="G22" s="513"/>
      <c r="H22" s="513"/>
      <c r="I22" s="513"/>
      <c r="J22" s="513"/>
      <c r="K22" s="513"/>
      <c r="L22" s="513"/>
      <c r="M22" s="513"/>
      <c r="N22" s="513"/>
      <c r="O22" s="514"/>
      <c r="P22" s="19"/>
      <c r="Q22"/>
    </row>
    <row r="23" spans="2:17" ht="29.25" customHeight="1">
      <c r="B23" s="136" t="s">
        <v>387</v>
      </c>
      <c r="C23" s="554" t="s">
        <v>693</v>
      </c>
      <c r="D23" s="555"/>
      <c r="E23" s="555"/>
      <c r="F23" s="555"/>
      <c r="G23" s="555"/>
      <c r="H23" s="555"/>
      <c r="I23" s="555"/>
      <c r="J23" s="555"/>
      <c r="K23" s="555"/>
      <c r="L23" s="555"/>
      <c r="M23" s="555"/>
      <c r="N23" s="555"/>
      <c r="O23" s="556"/>
      <c r="P23" s="196"/>
      <c r="Q23"/>
    </row>
  </sheetData>
  <sheetProtection algorithmName="SHA-512" hashValue="2LxpIe9A/Tb6JHbLOljJte/HbCgK+L1k2oH4czh7fqQycUpK2fHJI+bKKaQSb2/EUJ/OFBT+wkL9cYWE54x8cw==" saltValue="AQ4Rh0E5sZDWKfCnQNVEVg==" spinCount="100000" sheet="1" objects="1" scenarios="1"/>
  <mergeCells count="13">
    <mergeCell ref="C21:O21"/>
    <mergeCell ref="C22:O22"/>
    <mergeCell ref="C23:O23"/>
    <mergeCell ref="I6:K6"/>
    <mergeCell ref="L6:N6"/>
    <mergeCell ref="O6:Q6"/>
    <mergeCell ref="C11:Q11"/>
    <mergeCell ref="C12:Q12"/>
    <mergeCell ref="B5:P5"/>
    <mergeCell ref="B6:B7"/>
    <mergeCell ref="C6:E6"/>
    <mergeCell ref="F6:H6"/>
    <mergeCell ref="C13:Q13"/>
  </mergeCells>
  <phoneticPr fontId="107" type="noConversion"/>
  <hyperlinks>
    <hyperlink ref="A1" location="'0_Content '!A1" display="Back to content" xr:uid="{2B742896-99AC-4661-B925-8198EE080D91}"/>
    <hyperlink ref="A2" location="'0.1_Index'!A1" display="Index" xr:uid="{B0E825A9-7505-486D-9D40-5529A133B519}"/>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2FFC18D19F484786B055D3F4936C3A" ma:contentTypeVersion="11" ma:contentTypeDescription="Create a new document." ma:contentTypeScope="" ma:versionID="02f977bc8f9730bafb3dfbf64ceb2c39">
  <xsd:schema xmlns:xsd="http://www.w3.org/2001/XMLSchema" xmlns:xs="http://www.w3.org/2001/XMLSchema" xmlns:p="http://schemas.microsoft.com/office/2006/metadata/properties" xmlns:ns2="2dcd983f-eec3-4cea-aebe-2282367d89af" xmlns:ns3="b9bc93dd-a276-47de-9fc5-51b577eb2aa5" targetNamespace="http://schemas.microsoft.com/office/2006/metadata/properties" ma:root="true" ma:fieldsID="11682aeda8d6adab7011188752491523" ns2:_="" ns3:_="">
    <xsd:import namespace="2dcd983f-eec3-4cea-aebe-2282367d89af"/>
    <xsd:import namespace="b9bc93dd-a276-47de-9fc5-51b577eb2a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d983f-eec3-4cea-aebe-2282367d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bc93dd-a276-47de-9fc5-51b577eb2aa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5E8C5C-943B-447A-A98F-4C5AE0BC7145}">
  <ds:schemaRefs>
    <ds:schemaRef ds:uri="http://schemas.microsoft.com/sharepoint/v3/contenttype/forms"/>
  </ds:schemaRefs>
</ds:datastoreItem>
</file>

<file path=customXml/itemProps2.xml><?xml version="1.0" encoding="utf-8"?>
<ds:datastoreItem xmlns:ds="http://schemas.openxmlformats.org/officeDocument/2006/customXml" ds:itemID="{E5AEC76E-3A43-4952-9432-A1110D8B8B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d983f-eec3-4cea-aebe-2282367d89af"/>
    <ds:schemaRef ds:uri="b9bc93dd-a276-47de-9fc5-51b577eb2a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389B62-5913-4AF9-A3EA-B30BB4796F0B}">
  <ds:schemaRefs>
    <ds:schemaRef ds:uri="http://schemas.openxmlformats.org/package/2006/metadata/core-properties"/>
    <ds:schemaRef ds:uri="http://schemas.microsoft.com/office/2006/documentManagement/types"/>
    <ds:schemaRef ds:uri="2dcd983f-eec3-4cea-aebe-2282367d89af"/>
    <ds:schemaRef ds:uri="http://purl.org/dc/terms/"/>
    <ds:schemaRef ds:uri="http://purl.org/dc/elements/1.1/"/>
    <ds:schemaRef ds:uri="http://www.w3.org/XML/1998/namespace"/>
    <ds:schemaRef ds:uri="http://schemas.microsoft.com/office/infopath/2007/PartnerControls"/>
    <ds:schemaRef ds:uri="b9bc93dd-a276-47de-9fc5-51b577eb2aa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0_Content </vt:lpstr>
      <vt:lpstr>0.1_Index</vt:lpstr>
      <vt:lpstr>1.1_Environmental perfomance</vt:lpstr>
      <vt:lpstr>1.2 Sustainable lending</vt:lpstr>
      <vt:lpstr>2.1 Customers</vt:lpstr>
      <vt:lpstr>2.2 Employees</vt:lpstr>
      <vt:lpstr>2.3 Supply chain</vt:lpstr>
      <vt:lpstr>2.4 Economic development</vt:lpstr>
      <vt:lpstr>2.5 Prudent risk</vt:lpstr>
      <vt:lpstr>2.6 Sustainability context</vt:lpstr>
      <vt:lpstr>3.1 Compliance</vt:lpstr>
      <vt:lpstr>3.2 Crime prevention</vt:lpstr>
      <vt:lpstr>3.3 Memberships and donations</vt:lpstr>
      <vt:lpstr>4.1 Glossary and definitions</vt:lpstr>
      <vt:lpstr>'1.1_Environmental perfomance'!Print_Area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Rhona Iveth Geiger, PCH</dc:creator>
  <cp:keywords/>
  <dc:description/>
  <cp:lastModifiedBy>Xuan Vu, PCH</cp:lastModifiedBy>
  <cp:revision/>
  <dcterms:created xsi:type="dcterms:W3CDTF">2021-12-06T09:23:40Z</dcterms:created>
  <dcterms:modified xsi:type="dcterms:W3CDTF">2022-05-13T08:25:41Z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0x010100632FFC18D19F484786B055D3F4936C3A</vt:lpwstr>
  </property>
  <property fmtid="{D5CDD505-2E9C-101B-9397-08002B2CF9AE}" pid="3" name="MSIP_Label_bff6aaf4-d3c6-4462-9c04-628d8f0c8317_Enabled">
    <vt:lpwstr>true</vt:lpwstr>
  </property>
  <property fmtid="{D5CDD505-2E9C-101B-9397-08002B2CF9AE}" pid="4" name="MSIP_Label_bff6aaf4-d3c6-4462-9c04-628d8f0c8317_SetDate">
    <vt:lpwstr>2022-05-12T09:56:00Z</vt:lpwstr>
  </property>
  <property fmtid="{D5CDD505-2E9C-101B-9397-08002B2CF9AE}" pid="5" name="MSIP_Label_bff6aaf4-d3c6-4462-9c04-628d8f0c8317_Method">
    <vt:lpwstr>Privileged</vt:lpwstr>
  </property>
  <property fmtid="{D5CDD505-2E9C-101B-9397-08002B2CF9AE}" pid="6" name="MSIP_Label_bff6aaf4-d3c6-4462-9c04-628d8f0c8317_Name">
    <vt:lpwstr>Public (INVISIBLE)</vt:lpwstr>
  </property>
  <property fmtid="{D5CDD505-2E9C-101B-9397-08002B2CF9AE}" pid="7" name="MSIP_Label_bff6aaf4-d3c6-4462-9c04-628d8f0c8317_SiteId">
    <vt:lpwstr>3471ad6d-e2eb-4e85-93ae-c344b4ac592c</vt:lpwstr>
  </property>
  <property fmtid="{D5CDD505-2E9C-101B-9397-08002B2CF9AE}" pid="8" name="MSIP_Label_bff6aaf4-d3c6-4462-9c04-628d8f0c8317_ActionId">
    <vt:lpwstr>b502077c-ccca-4a97-b20c-065f11d2e39d</vt:lpwstr>
  </property>
  <property fmtid="{D5CDD505-2E9C-101B-9397-08002B2CF9AE}" pid="9" name="MSIP_Label_bff6aaf4-d3c6-4462-9c04-628d8f0c8317_ContentBits">
    <vt:lpwstr>0</vt:lpwstr>
  </property>
</Properties>
</file>